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915" activeTab="0"/>
  </bookViews>
  <sheets>
    <sheet name="Instructions" sheetId="1" r:id="rId1"/>
    <sheet name="General Info" sheetId="2" r:id="rId2"/>
    <sheet name="Budget Form" sheetId="3" r:id="rId3"/>
    <sheet name="BR-1 Form" sheetId="4" r:id="rId4"/>
    <sheet name="QFR Form" sheetId="5" r:id="rId5"/>
    <sheet name="QBE Form" sheetId="6" r:id="rId6"/>
    <sheet name="GE-1" sheetId="7" r:id="rId7"/>
    <sheet name="CM-1" sheetId="8" r:id="rId8"/>
    <sheet name="IKM-1" sheetId="9" r:id="rId9"/>
    <sheet name="SP-1" sheetId="10" r:id="rId10"/>
    <sheet name="SP-1 (2)" sheetId="11" r:id="rId11"/>
    <sheet name="SP-1 (3)" sheetId="12" r:id="rId12"/>
    <sheet name="HP-1" sheetId="13" r:id="rId13"/>
    <sheet name="HP-1 (2)" sheetId="14" r:id="rId14"/>
    <sheet name="HP-1 (3)" sheetId="15" r:id="rId15"/>
    <sheet name="ICP-1" sheetId="16" r:id="rId16"/>
    <sheet name="PS-1" sheetId="17" r:id="rId17"/>
  </sheets>
  <externalReferences>
    <externalReference r:id="rId20"/>
  </externalReferences>
  <definedNames>
    <definedName name="DATES">'General Info'!$B$73:$B$85</definedName>
    <definedName name="_xlnm.Print_Area" localSheetId="3">'BR-1 Form'!$A$1:$AA$109</definedName>
    <definedName name="_xlnm.Print_Area" localSheetId="2">'Budget Form'!$A$1:$P$68</definedName>
    <definedName name="_xlnm.Print_Area" localSheetId="7">'CM-1'!$A$1:$D$42</definedName>
    <definedName name="_xlnm.Print_Area" localSheetId="6">'GE-1'!$A$1:$D$42</definedName>
    <definedName name="_xlnm.Print_Area" localSheetId="1">'General Info'!$A$1:$F$31</definedName>
    <definedName name="_xlnm.Print_Area" localSheetId="15">'ICP-1'!$A$1:$I$51</definedName>
    <definedName name="_xlnm.Print_Area" localSheetId="8">'IKM-1'!$A$1:$D$42</definedName>
    <definedName name="_xlnm.Print_Area" localSheetId="16">'PS-1'!$A$1:$H$22</definedName>
    <definedName name="_xlnm.Print_Area" localSheetId="5">'QBE Form'!$A$2:$S$62</definedName>
    <definedName name="_xlnm.Print_Area" localSheetId="4">'QFR Form'!$A$1:$H$70</definedName>
  </definedNames>
  <calcPr fullCalcOnLoad="1"/>
</workbook>
</file>

<file path=xl/comments2.xml><?xml version="1.0" encoding="utf-8"?>
<comments xmlns="http://schemas.openxmlformats.org/spreadsheetml/2006/main">
  <authors>
    <author>Anthony Worthy</author>
    <author>norleen.cunningham</author>
  </authors>
  <commentList>
    <comment ref="F12" authorId="0">
      <text>
        <r>
          <rPr>
            <sz val="10"/>
            <rFont val="Tahoma"/>
            <family val="2"/>
          </rPr>
          <t>Click in the cell and select from the list.</t>
        </r>
      </text>
    </comment>
    <comment ref="F8" authorId="0">
      <text>
        <r>
          <rPr>
            <sz val="10"/>
            <rFont val="Tahoma"/>
            <family val="2"/>
          </rPr>
          <t>Type federal Identification number provided by IRS in this format: ##-#######</t>
        </r>
      </text>
    </comment>
    <comment ref="B19" authorId="1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Enter e-mail address. </t>
        </r>
        <r>
          <rPr>
            <sz val="8"/>
            <rFont val="Tahoma"/>
            <family val="2"/>
          </rPr>
          <t xml:space="preserve">
</t>
        </r>
      </text>
    </comment>
    <comment ref="B31" authorId="1">
      <text>
        <r>
          <rPr>
            <sz val="10"/>
            <rFont val="Tahoma"/>
            <family val="2"/>
          </rPr>
          <t>Click in the cell and select from the list. See signature page of your contract.</t>
        </r>
      </text>
    </comment>
    <comment ref="F10" authorId="1">
      <text>
        <r>
          <rPr>
            <b/>
            <sz val="10"/>
            <rFont val="Tahoma"/>
            <family val="2"/>
          </rPr>
          <t>ENTER CONTRACT NUMBER EXACTLY AS IT APPEARS IN YOUR CONTRACT</t>
        </r>
        <r>
          <rPr>
            <sz val="8"/>
            <rFont val="Tahoma"/>
            <family val="2"/>
          </rPr>
          <t xml:space="preserve">
</t>
        </r>
      </text>
    </comment>
    <comment ref="B29" authorId="1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Enter e-mail address.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norleen.cunningham</author>
  </authors>
  <commentList>
    <comment ref="C18" authorId="0">
      <text>
        <r>
          <rPr>
            <b/>
            <sz val="10"/>
            <rFont val="Tahoma"/>
            <family val="2"/>
          </rPr>
          <t xml:space="preserve">
Enter budget that was submitted with your RFP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10"/>
            <rFont val="Tahoma"/>
            <family val="2"/>
          </rPr>
          <t xml:space="preserve">
Enter proposed budget based on your grant award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10"/>
            <rFont val="Tahoma"/>
            <family val="2"/>
          </rPr>
          <t xml:space="preserve">
ENTER YOUR BUDGET NARRATIVE FOR EACH LINE ITEM
</t>
        </r>
      </text>
    </comment>
  </commentList>
</comments>
</file>

<file path=xl/comments4.xml><?xml version="1.0" encoding="utf-8"?>
<comments xmlns="http://schemas.openxmlformats.org/spreadsheetml/2006/main">
  <authors>
    <author>norleen.cunningham</author>
  </authors>
  <commentList>
    <comment ref="B40" authorId="0">
      <text>
        <r>
          <rPr>
            <b/>
            <sz val="10"/>
            <rFont val="Tahoma"/>
            <family val="2"/>
          </rPr>
          <t xml:space="preserve">
Identify other approved charges.
</t>
        </r>
      </text>
    </comment>
    <comment ref="C83" authorId="0">
      <text>
        <r>
          <rPr>
            <b/>
            <sz val="10"/>
            <rFont val="Tahoma"/>
            <family val="2"/>
          </rPr>
          <t>ENTER YOUR BUDGET NARRATIVE FOR EACH LINE ITEM</t>
        </r>
      </text>
    </comment>
    <comment ref="L83" authorId="0">
      <text>
        <r>
          <rPr>
            <b/>
            <sz val="10"/>
            <rFont val="Tahoma"/>
            <family val="2"/>
          </rPr>
          <t>ENTER YOUR BUDGET NARRATIVE FOR EACH LINE ITEM</t>
        </r>
      </text>
    </comment>
    <comment ref="U83" authorId="0">
      <text>
        <r>
          <rPr>
            <b/>
            <sz val="10"/>
            <rFont val="Tahoma"/>
            <family val="2"/>
          </rPr>
          <t>ENTER YOUR BUDGET NARRATIVE FOR EACH LINE ITEM</t>
        </r>
      </text>
    </comment>
    <comment ref="B39" authorId="0">
      <text>
        <r>
          <rPr>
            <b/>
            <sz val="10"/>
            <rFont val="Tahoma"/>
            <family val="2"/>
          </rPr>
          <t xml:space="preserve">
Identify other approved charges.
</t>
        </r>
      </text>
    </comment>
  </commentList>
</comments>
</file>

<file path=xl/comments5.xml><?xml version="1.0" encoding="utf-8"?>
<comments xmlns="http://schemas.openxmlformats.org/spreadsheetml/2006/main">
  <authors>
    <author>Anthony Worthy</author>
    <author>norleen.cunningham</author>
  </authors>
  <commentList>
    <comment ref="D20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Click in the cell and select from the list.</t>
        </r>
      </text>
    </comment>
    <comment ref="G56" authorId="1">
      <text>
        <r>
          <rPr>
            <b/>
            <sz val="12"/>
            <rFont val="Tahoma"/>
            <family val="2"/>
          </rPr>
          <t>Select Yes or No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norleen.cunningham</author>
  </authors>
  <commentList>
    <comment ref="G18" authorId="0">
      <text>
        <r>
          <rPr>
            <b/>
            <sz val="10"/>
            <rFont val="Tahoma"/>
            <family val="2"/>
          </rPr>
          <t>CUMULATIVE AMOUNTS BELOW DO NOT INCLUDE CASH-MATCH AND IN-KIND TOTALS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12"/>
            <rFont val="Tahoma"/>
            <family val="2"/>
          </rPr>
          <t xml:space="preserve">ITEMS HIGHLIGHTED IN </t>
        </r>
        <r>
          <rPr>
            <b/>
            <sz val="12"/>
            <color indexed="10"/>
            <rFont val="Tahoma"/>
            <family val="2"/>
          </rPr>
          <t>RED</t>
        </r>
        <r>
          <rPr>
            <b/>
            <sz val="12"/>
            <rFont val="Tahoma"/>
            <family val="2"/>
          </rPr>
          <t xml:space="preserve"> AND BOLD TYPE ARE OVER BUDGET.  YOU WILL </t>
        </r>
        <r>
          <rPr>
            <b/>
            <sz val="12"/>
            <color indexed="10"/>
            <rFont val="Tahoma"/>
            <family val="2"/>
          </rPr>
          <t>NEED A BUDGET REVISION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<sst xmlns="http://schemas.openxmlformats.org/spreadsheetml/2006/main" count="870" uniqueCount="358">
  <si>
    <t>Postage</t>
  </si>
  <si>
    <t>Space Rental</t>
  </si>
  <si>
    <t>Utilities</t>
  </si>
  <si>
    <t>Volunteer In-Kind</t>
  </si>
  <si>
    <t>Staff Development</t>
  </si>
  <si>
    <t>Grand Total</t>
  </si>
  <si>
    <t>D</t>
  </si>
  <si>
    <t xml:space="preserve">
Line Items</t>
  </si>
  <si>
    <t>A</t>
  </si>
  <si>
    <t>B</t>
  </si>
  <si>
    <t>C</t>
  </si>
  <si>
    <t>E</t>
  </si>
  <si>
    <t>F</t>
  </si>
  <si>
    <t>G</t>
  </si>
  <si>
    <t>H</t>
  </si>
  <si>
    <t>I</t>
  </si>
  <si>
    <t xml:space="preserve">                </t>
  </si>
  <si>
    <t xml:space="preserve">             </t>
  </si>
  <si>
    <t xml:space="preserve">                 </t>
  </si>
  <si>
    <t>J</t>
  </si>
  <si>
    <t>K</t>
  </si>
  <si>
    <t>L</t>
  </si>
  <si>
    <t>M</t>
  </si>
  <si>
    <t>Children's Trust Fund</t>
  </si>
  <si>
    <t>Program Materials</t>
  </si>
  <si>
    <t>N</t>
  </si>
  <si>
    <t>O</t>
  </si>
  <si>
    <t>P</t>
  </si>
  <si>
    <t>Transport/Travel</t>
  </si>
  <si>
    <t>Printing</t>
  </si>
  <si>
    <t>Personnel/Salaries</t>
  </si>
  <si>
    <t>Personnel/Benefits</t>
  </si>
  <si>
    <t>Telephone</t>
  </si>
  <si>
    <t>Teleph: Cell/Pager</t>
  </si>
  <si>
    <t>Accounting</t>
  </si>
  <si>
    <t>Consultants</t>
  </si>
  <si>
    <t>Title</t>
  </si>
  <si>
    <t>Background Check</t>
  </si>
  <si>
    <t>Equipment</t>
  </si>
  <si>
    <t>Office Supplies</t>
  </si>
  <si>
    <t>Program Name:</t>
  </si>
  <si>
    <t>Program Type:</t>
  </si>
  <si>
    <t xml:space="preserve">Agency Name: </t>
  </si>
  <si>
    <t>For Office Use Only</t>
  </si>
  <si>
    <t>______________________________________</t>
  </si>
  <si>
    <t>___________________</t>
  </si>
  <si>
    <t>Field Director Approval</t>
  </si>
  <si>
    <t>Date</t>
  </si>
  <si>
    <t>Address:</t>
  </si>
  <si>
    <t>Contract #</t>
  </si>
  <si>
    <t>Phone:</t>
  </si>
  <si>
    <t>If applicable, Fiscal Agency's Name:</t>
  </si>
  <si>
    <t>Contact Person:</t>
  </si>
  <si>
    <t>Reporting Period:</t>
  </si>
  <si>
    <t>Agency Name:</t>
  </si>
  <si>
    <t>Fiscal Agency's Name if applicable:</t>
  </si>
  <si>
    <t xml:space="preserve">and who receive employee benefits and/or have taxes withheld from their paycheck. Independent contractors, </t>
  </si>
  <si>
    <t xml:space="preserve">professional service providers, and consultants are not to be included on this reporting form. </t>
  </si>
  <si>
    <t>Name:</t>
  </si>
  <si>
    <t>Title:</t>
  </si>
  <si>
    <t>Experience and Education Level:</t>
  </si>
  <si>
    <t>funded program):</t>
  </si>
  <si>
    <t>Hours worked each week</t>
  </si>
  <si>
    <t>Total Annual Gross Salary</t>
  </si>
  <si>
    <t>Total Annual Benefits Paid to Employee</t>
  </si>
  <si>
    <t>Total Annual Cost</t>
  </si>
  <si>
    <t>Cash-Match</t>
  </si>
  <si>
    <t>In-Kind Match</t>
  </si>
  <si>
    <t xml:space="preserve">Include only employees who are paid by the hour, receive employee benefits and/or have taxes withheld from their </t>
  </si>
  <si>
    <t xml:space="preserve">contractors, professional service providers, and consultants are not to be included on this reporting form. </t>
  </si>
  <si>
    <t>Rate of Pay/hour:</t>
  </si>
  <si>
    <t>Experience and/or Education Level:</t>
  </si>
  <si>
    <t xml:space="preserve"> &amp; Consultants Budget Reporting Form</t>
  </si>
  <si>
    <t xml:space="preserve">Only independent contractors, professional service providers, and/or consultants who provide services to </t>
  </si>
  <si>
    <t>Specify how contractor/professional is paid</t>
  </si>
  <si>
    <t>Education and/or Experience of individual/professional:</t>
  </si>
  <si>
    <t>Section 2.</t>
  </si>
  <si>
    <t>Amount</t>
  </si>
  <si>
    <t>Copy of Paycheck Benefit Stub/Print-Out &amp; SP-1/HP-1 Forms</t>
  </si>
  <si>
    <t>Budget Line-Item Category</t>
  </si>
  <si>
    <t>Eligible Documentation</t>
  </si>
  <si>
    <t>Total</t>
  </si>
  <si>
    <t>Copy of Bill w/Formula &amp; Cancelled Check</t>
  </si>
  <si>
    <t>Prof. Serv/Ind Cont</t>
  </si>
  <si>
    <t>Copy of Mileage Form, other Receipts &amp; Cancelled Checks</t>
  </si>
  <si>
    <t>Section 1</t>
  </si>
  <si>
    <t>(I. E. per session taught, total contract, etc…):</t>
  </si>
  <si>
    <t>Copy of Invoice &amp; Cancelled Check</t>
  </si>
  <si>
    <t>Copy of Itemized Invoice or Receipt &amp; Cancelled Check</t>
  </si>
  <si>
    <t>Copy of Receipt &amp; Cancelled Check</t>
  </si>
  <si>
    <t>Copy of Itemized Invoice or Receipt, Sample, &amp; Cancelled Check</t>
  </si>
  <si>
    <t>Copy of Invoice on Letterhead &amp; Cancelled Check</t>
  </si>
  <si>
    <t>Copy of Proof of Billing and Payment</t>
  </si>
  <si>
    <t>Yes</t>
  </si>
  <si>
    <t>No</t>
  </si>
  <si>
    <t>If so, please explain.</t>
  </si>
  <si>
    <t>**Annual Totals</t>
  </si>
  <si>
    <t>Program Director:</t>
  </si>
  <si>
    <t>Mentoring</t>
  </si>
  <si>
    <t>Agency Address:</t>
  </si>
  <si>
    <t>Financial Person:</t>
  </si>
  <si>
    <t>Date Submitted:</t>
  </si>
  <si>
    <t>Initial</t>
  </si>
  <si>
    <t>Contract #:</t>
  </si>
  <si>
    <t>Report Totals</t>
  </si>
  <si>
    <t>Total Cost this Period</t>
  </si>
  <si>
    <t>Total dollars paid to the individual/company for services provided this period.</t>
  </si>
  <si>
    <r>
      <t xml:space="preserve">IMPORTANT </t>
    </r>
    <r>
      <rPr>
        <sz val="10"/>
        <rFont val="Arial"/>
        <family val="2"/>
      </rPr>
      <t>If the organization has a contract with the professional, independent contractor, and/or consultant that</t>
    </r>
  </si>
  <si>
    <t xml:space="preserve">I certify that no costs claimed in the above expenditures is allocated or included as a cost of any </t>
  </si>
  <si>
    <t xml:space="preserve">Cash Match &amp; In-Kind Match charged items are listed and documentation is available on site. </t>
  </si>
  <si>
    <t>to this form and skip the completion of Section 1.  Information in Section 2 must be provided.</t>
  </si>
  <si>
    <r>
      <t xml:space="preserve">includes the information requested in Section 1 of this form, then the agency/organization </t>
    </r>
    <r>
      <rPr>
        <b/>
        <u val="double"/>
        <sz val="10"/>
        <rFont val="Arial"/>
        <family val="2"/>
      </rPr>
      <t>must</t>
    </r>
    <r>
      <rPr>
        <sz val="10"/>
        <rFont val="Arial"/>
        <family val="2"/>
      </rPr>
      <t xml:space="preserve"> attach the contract</t>
    </r>
  </si>
  <si>
    <t>Eligible Documentation (Maintained On-Site)</t>
  </si>
  <si>
    <t>Sign-In-Sheets</t>
  </si>
  <si>
    <t>Copy of Bill w/Formula</t>
  </si>
  <si>
    <t>Invoice on Letterhead &amp; Donor Acknowledgement</t>
  </si>
  <si>
    <t>Itemized Invoice or Receipt &amp; Donor Acknowledgement</t>
  </si>
  <si>
    <t xml:space="preserve">Copy of Bill w/Formula </t>
  </si>
  <si>
    <t>Copy of Mileage Sheet, Receipt &amp; Donor Acknowledgement</t>
  </si>
  <si>
    <t>(Do not submit this page; fill-in all yellow boxes)</t>
  </si>
  <si>
    <t>REMAINING FUNDS PER LINE ITEM</t>
  </si>
  <si>
    <t>Contract Number:</t>
  </si>
  <si>
    <t>Contract Amount:</t>
  </si>
  <si>
    <t>Expenditures to Date:</t>
  </si>
  <si>
    <t>Audit/CPA Services</t>
  </si>
  <si>
    <t>General Information Page</t>
  </si>
  <si>
    <t>Amount of Fees:</t>
  </si>
  <si>
    <t>Company:</t>
  </si>
  <si>
    <t>Authorizing Official Signature</t>
  </si>
  <si>
    <t>Comments:</t>
  </si>
  <si>
    <t>Cash Match Amount</t>
  </si>
  <si>
    <t>BR-1</t>
  </si>
  <si>
    <t>REPORT PERIOD:</t>
  </si>
  <si>
    <t>1st Quarter</t>
  </si>
  <si>
    <t>2nd Quarter</t>
  </si>
  <si>
    <t>3rd Quarter</t>
  </si>
  <si>
    <t>4th Quarter</t>
  </si>
  <si>
    <t>Report Due:</t>
  </si>
  <si>
    <t>Cumulative Totals</t>
  </si>
  <si>
    <t>Cash Match Approved Budget</t>
  </si>
  <si>
    <t>In-Kind Match Approved Budget</t>
  </si>
  <si>
    <t>Cash Match Expenditures</t>
  </si>
  <si>
    <t>In-Kind Match Expenditures</t>
  </si>
  <si>
    <t>Q</t>
  </si>
  <si>
    <t>IKM-1</t>
  </si>
  <si>
    <t>In-Kind Match Documentation Form</t>
  </si>
  <si>
    <t>ICP-1</t>
  </si>
  <si>
    <t>Independent Contractors, Professional Service Providers,</t>
  </si>
  <si>
    <t>HP-1</t>
  </si>
  <si>
    <t>Hourly Personnel Budget Reporting Form</t>
  </si>
  <si>
    <t>SP-1</t>
  </si>
  <si>
    <t>Salaried Personnel Reporting Form</t>
  </si>
  <si>
    <t>CM-1</t>
  </si>
  <si>
    <t>GE-1</t>
  </si>
  <si>
    <t>Quarterly Expenditures:</t>
  </si>
  <si>
    <t>FEIN:</t>
  </si>
  <si>
    <t>Cash Match Documentation Form</t>
  </si>
  <si>
    <t>3.  GE-1 Form</t>
  </si>
  <si>
    <t>4.  CM-1 and IKM-1 Form</t>
  </si>
  <si>
    <t>5.  SP-1 Form</t>
  </si>
  <si>
    <t>6.  HP-1 Form</t>
  </si>
  <si>
    <t>7.  ICP-1 Form</t>
  </si>
  <si>
    <t>Organization Name:</t>
  </si>
  <si>
    <t>City, State Zip:</t>
  </si>
  <si>
    <t>E-mail:</t>
  </si>
  <si>
    <t>S</t>
  </si>
  <si>
    <t>Alabama Department of Child Abuse and Neglect Prevention</t>
  </si>
  <si>
    <t>Print or Type Name</t>
  </si>
  <si>
    <t>% Expended by Line Item</t>
  </si>
  <si>
    <t>Grant Expenditure Documentation Form</t>
  </si>
  <si>
    <t>Financial Contact:</t>
  </si>
  <si>
    <t>Signature</t>
  </si>
  <si>
    <t>No entry necessary</t>
  </si>
  <si>
    <t>Check to ensure information is correct.</t>
  </si>
  <si>
    <t>No entry necessary.</t>
  </si>
  <si>
    <t>Check to ensure information is correct</t>
  </si>
  <si>
    <t>Fill-in the highlighted areas.  This information will post to all necessary forms.</t>
  </si>
  <si>
    <t>(Copy all pages as needed)</t>
  </si>
  <si>
    <t>Check off and include the following:</t>
  </si>
  <si>
    <t>Copy of Paycheck/Print-Out &amp; SP-1 and/or HP-1 Forms</t>
  </si>
  <si>
    <t>Copy of Paycheck Benefit Stub/Print-Out &amp; SP-1 and/or HP-1 Forms</t>
  </si>
  <si>
    <t>Copy of Invoice on Letterhead, ICP-1 Form &amp; Cancelled Check</t>
  </si>
  <si>
    <t>Copy of Invoice on Letterhead, Contract,ICP-1 Form &amp; Cancelled Check</t>
  </si>
  <si>
    <t>Invoice on Letterhead, Contract, ICP-1 Form &amp; Donor Acknowledgement</t>
  </si>
  <si>
    <t>Copy of Paycheck/Print-Out &amp; SP-1/HP-1 Forms</t>
  </si>
  <si>
    <t>Invoice on Letterhead, ICP-1 Form &amp; Donor Acknowledgement</t>
  </si>
  <si>
    <t xml:space="preserve">
RFP Requested Budget</t>
  </si>
  <si>
    <t xml:space="preserve">
RFP Cash Match Requested Budget</t>
  </si>
  <si>
    <t xml:space="preserve">
RFP In-Kind Requested Budget</t>
  </si>
  <si>
    <t>Select Grant Period:</t>
  </si>
  <si>
    <t>Award Budget</t>
  </si>
  <si>
    <t>Revised Budget - 1</t>
  </si>
  <si>
    <t>Revised Budget-2</t>
  </si>
  <si>
    <t>Revised Budget 3</t>
  </si>
  <si>
    <t>Revised Budget 4</t>
  </si>
  <si>
    <t>Revised Budget 5</t>
  </si>
  <si>
    <t>CASH MATCH</t>
  </si>
  <si>
    <t>IN-KIND MATCH</t>
  </si>
  <si>
    <t>Parent Education &amp; Support</t>
  </si>
  <si>
    <t>Non-School Based/After School</t>
  </si>
  <si>
    <t>Budget Form</t>
  </si>
  <si>
    <t>FEIN #</t>
  </si>
  <si>
    <t>BR-2</t>
  </si>
  <si>
    <t>BR-3</t>
  </si>
  <si>
    <t>NARRATIVE</t>
  </si>
  <si>
    <t>Getting Started:  Be sure to have a copy of your contract handy.</t>
  </si>
  <si>
    <t>Enter your agency information on the General Information tab</t>
  </si>
  <si>
    <t>GO TO: General Info tab</t>
  </si>
  <si>
    <t>GO TO: Budget Form</t>
  </si>
  <si>
    <t>R</t>
  </si>
  <si>
    <t>YES</t>
  </si>
  <si>
    <t>NO</t>
  </si>
  <si>
    <t>EXPENDITURES</t>
  </si>
  <si>
    <t xml:space="preserve">      If Yes, identify the quarter, line item, original amount, new amount and give an explanation</t>
  </si>
  <si>
    <t>Cash Match (CM-1)</t>
  </si>
  <si>
    <t>In-Kind Match (IKM-1)</t>
  </si>
  <si>
    <t>GO TO: QFR Form</t>
  </si>
  <si>
    <t>Select the reporting period</t>
  </si>
  <si>
    <t>GO TO: QBE Form</t>
  </si>
  <si>
    <t>GO TO:</t>
  </si>
  <si>
    <t xml:space="preserve">GE-1 </t>
  </si>
  <si>
    <t xml:space="preserve">CM-1 </t>
  </si>
  <si>
    <t xml:space="preserve">IKM-1 </t>
  </si>
  <si>
    <t xml:space="preserve">If an independent contractor, professional service provider, and/or consultant provided services </t>
  </si>
  <si>
    <t>QFR Form</t>
  </si>
  <si>
    <t xml:space="preserve">by the organization according to the compliance standards for each line item listed below. </t>
  </si>
  <si>
    <t xml:space="preserve">Field Director for assistance. Cash Match documentation must meet compliance standards for each line item listed below. </t>
  </si>
  <si>
    <t xml:space="preserve">program.  Typical examples include an accountant who donates their services to the organization.  If an organization is unsure of the eligibility  of an in-kind </t>
  </si>
  <si>
    <t xml:space="preserve">according to the compliance standards for each line item listed below.  </t>
  </si>
  <si>
    <t>Complete and submit this form, keep documentation on site, and initial the QFR-1 form</t>
  </si>
  <si>
    <t>Complete and submit this form, keep documentation on site, and initial QFR-1 form.</t>
  </si>
  <si>
    <t>BUDGET NARRATIVE</t>
  </si>
  <si>
    <t>E-Mail</t>
  </si>
  <si>
    <t>ATTACH BUDGET NARRATIVE FORM (see row 80 below)</t>
  </si>
  <si>
    <t xml:space="preserve"> </t>
  </si>
  <si>
    <t>BR-2 Rev. 07-2009</t>
  </si>
  <si>
    <t>BR-3 Rev. 07-2009</t>
  </si>
  <si>
    <t>GE-1 Rev. 07-2009</t>
  </si>
  <si>
    <t>CM-1 Rev. 07/2009</t>
  </si>
  <si>
    <t>IKM-1 Rev. 07-2009</t>
  </si>
  <si>
    <t>SP-1 Rev. 07-2009</t>
  </si>
  <si>
    <t>HP-1 Rev. 07-2009</t>
  </si>
  <si>
    <t>ICP-1 Rev 07-2009</t>
  </si>
  <si>
    <t>Financial Contact's E-mail:</t>
  </si>
  <si>
    <t>Program Director's E-mail:</t>
  </si>
  <si>
    <t>GO TO: BR-1 Form</t>
  </si>
  <si>
    <t>TOTAL EXPENDITURES FOR DCANP FUNDED PROGRAM</t>
  </si>
  <si>
    <t>Home Visiting</t>
  </si>
  <si>
    <t>Public Awareness &amp; Training</t>
  </si>
  <si>
    <t>Respite Care</t>
  </si>
  <si>
    <t>School Based</t>
  </si>
  <si>
    <t>Submit</t>
  </si>
  <si>
    <t xml:space="preserve">Date Submitted to ADCANP: </t>
  </si>
  <si>
    <t>ADCANP charged items are listed on the GE-1 Form and documentation is on site.</t>
  </si>
  <si>
    <t>All forms below are included and documentation is on site.</t>
  </si>
  <si>
    <t>Salaried employees are listed and documentation is on site.</t>
  </si>
  <si>
    <t>Hourly employees are listed and documentation is on site.</t>
  </si>
  <si>
    <t>Independent contractor, consultants, and professionals are listed and documentation is on site.</t>
  </si>
  <si>
    <t>highlighted and totaled. (example bill = $100.00 but only $50.00 is charged to ADCANP)</t>
  </si>
  <si>
    <t>Answer item 9</t>
  </si>
  <si>
    <t xml:space="preserve">Submit form; initial item 1-8 as appropriate.  </t>
  </si>
  <si>
    <t>A ADCANP Grant Expenditure is a cash payment made by the organization for salaries, services, or products that support the ADCANP funded program and that</t>
  </si>
  <si>
    <t>are paid by the funds received from the ADCANP grant. Expenditures charged to the ADCANP Grant and paid with ADCANP grant funds must be proven and documented</t>
  </si>
  <si>
    <t xml:space="preserve">A Cash Match is a cash payment made by the organization for salaries, services, or products that support the ADCANP funded program. The Source of a </t>
  </si>
  <si>
    <t xml:space="preserve">Cash Match must be clearly stated. Expenditures charged to Cash Match must not include dollars from the ADCANP grant, the State of Alabama General Fund, </t>
  </si>
  <si>
    <t>or the State of Alabama Education Trust Fund. If an organization is unsure of the eligibility or documentation of a Cash Match, please contact your ADCANP</t>
  </si>
  <si>
    <t>An In-Kind Match is defined as services or products provided by the organization or to the organization in the form of a donation that supports the ADCANP funded</t>
  </si>
  <si>
    <t xml:space="preserve">match, please contact your ADCANP Field Director for assistance.  In-Kind Match charged to the ADCANP Grant must be proven and documented by  the organization </t>
  </si>
  <si>
    <t>Include only salaried employees who perform duties for the ADCANP funded program of your agency/organization</t>
  </si>
  <si>
    <t>Job Description (include duties related to ADCANP</t>
  </si>
  <si>
    <t>Hours charged to ADCANP</t>
  </si>
  <si>
    <t>Gross Salary charged to ADCANP this period</t>
  </si>
  <si>
    <t>Benefits Paid charged to ADCANP this period</t>
  </si>
  <si>
    <t>Charge to ADCANP</t>
  </si>
  <si>
    <t>** (ADCANP salary + All other sources of income)</t>
  </si>
  <si>
    <t xml:space="preserve">paycheck, and who perform duties for the ADCANP funded program of your agency/organization. Independent </t>
  </si>
  <si>
    <t>Hours charged to ADCANP this period</t>
  </si>
  <si>
    <t>Wages charged to ADCANP this period</t>
  </si>
  <si>
    <t xml:space="preserve">the ADCANP funded program are to be included on this reporting form. </t>
  </si>
  <si>
    <t>Description of services provided to grantee for ADCANP funded program:</t>
  </si>
  <si>
    <t># hours  individual/professional worked providing services to agency/
organization this period.
charged to ADCANP</t>
  </si>
  <si>
    <t>Does contractor/professional provides services on other contracts for your agency/program that is not ADCANP related?</t>
  </si>
  <si>
    <t>Ensure your FEIN number follows the following format:  63-6000000</t>
  </si>
  <si>
    <t>Your contract number should be entered exactly like it is on your contract</t>
  </si>
  <si>
    <t xml:space="preserve">Ensure you select the correct grant period </t>
  </si>
  <si>
    <t>Enter your program and financial contact information</t>
  </si>
  <si>
    <t xml:space="preserve">Enter your new budget to accommodate the grant award amount in the Awarded Budget Column </t>
  </si>
  <si>
    <t>Repeat steps 1 and 2 for the Cash Match and In-Kind Budgets</t>
  </si>
  <si>
    <t>If your budget has changed from the original awarded budget, enter the revised budget in the ADCANP revised budget column</t>
  </si>
  <si>
    <t>Repeat steps for the cash match and in-kind budgets</t>
  </si>
  <si>
    <t>Enter quarterly, cash match, and in-kind expenditures appropriate columns and rows</t>
  </si>
  <si>
    <t xml:space="preserve">Check that line items are not over allowed limits.  </t>
  </si>
  <si>
    <t>If salaried personnel wages are charged to the ADCANP grant, fill in all yellow areas</t>
  </si>
  <si>
    <t>If hourly personnel wages are charged to ADCANP grant, fill in all yellow areas</t>
  </si>
  <si>
    <t>that are charged to ADCANP grant, fill in all yellow areas</t>
  </si>
  <si>
    <t>Awarded Budget</t>
  </si>
  <si>
    <t>Awarded Cash Match Budget</t>
  </si>
  <si>
    <t>Awarded 
In-Kind Budget</t>
  </si>
  <si>
    <t>Do not forward documentation to ADCANP; keep documentation on site.</t>
  </si>
  <si>
    <t>ADCANP Quarterly Financial Report Cover Sheet</t>
  </si>
  <si>
    <t>ADCANP Approved Budget</t>
  </si>
  <si>
    <t xml:space="preserve"> Grant Expenditures (Attach Form GE-1)</t>
  </si>
  <si>
    <t>ADCANP Expenditures</t>
  </si>
  <si>
    <t>ADCANP 
Expenditures</t>
  </si>
  <si>
    <t>% Cash Match  =</t>
  </si>
  <si>
    <t>% In-Kind Match  =</t>
  </si>
  <si>
    <t>% Total Match  =</t>
  </si>
  <si>
    <t>PS-1</t>
  </si>
  <si>
    <t xml:space="preserve">Program Stipulations </t>
  </si>
  <si>
    <t>Number</t>
  </si>
  <si>
    <t>Status</t>
  </si>
  <si>
    <t>Stipulation</t>
  </si>
  <si>
    <t>Explanation or Quarter Completed</t>
  </si>
  <si>
    <t>PS-1 Rev. 01-2017</t>
  </si>
  <si>
    <t>Pending</t>
  </si>
  <si>
    <t>Completed</t>
  </si>
  <si>
    <t>8.  PS-1 Form</t>
  </si>
  <si>
    <t>Program Stipulations form is included and documentation is on site.</t>
  </si>
  <si>
    <t>9.  If partial amounts are charged to ADCANP, then amount charged is noted with formula,</t>
  </si>
  <si>
    <r>
      <t>10.</t>
    </r>
    <r>
      <rPr>
        <sz val="10"/>
        <rFont val="Arial"/>
        <family val="2"/>
      </rPr>
      <t xml:space="preserve">  Have previous reported expenditures, cash-match, or In-kind match been changed ?</t>
    </r>
  </si>
  <si>
    <t>If you are unsure, contact your field director.</t>
  </si>
  <si>
    <t>Fatherhood</t>
  </si>
  <si>
    <t>Evaluation</t>
  </si>
  <si>
    <t>other Federally or ADCANP funded program, and the local portion was paid from matchable funds.</t>
  </si>
  <si>
    <t>N/A</t>
  </si>
  <si>
    <t>All programs serving parents must provide education on Shaken Baby Syndrome/Abusive Head Injury and Safe Sleep.</t>
  </si>
  <si>
    <t>Promote Parent Leadership and attend any parent leadership related training (CBCAP grantees only).</t>
  </si>
  <si>
    <t>For questions about completing the financial forms, please contact Erin Cauthen at 334-262-2951.</t>
  </si>
  <si>
    <t>Complete and submit this form, keep documentation on site, and initial the QFR-1 form.</t>
  </si>
  <si>
    <t>2020-2021</t>
  </si>
  <si>
    <t>Sep 1, 2020 - September 30, 2021</t>
  </si>
  <si>
    <t>Budget revision forms need to be emailed to your field director for approval.</t>
  </si>
  <si>
    <t>September 1 - November 30</t>
  </si>
  <si>
    <t>December 1 - February 28</t>
  </si>
  <si>
    <t>March 1 - May 31</t>
  </si>
  <si>
    <t>June 1 - September 30</t>
  </si>
  <si>
    <t xml:space="preserve"> December 15, 2020</t>
  </si>
  <si>
    <t>Distribute tobacco cessation information (Encouraged for all programs; Mandatory for CFTF grantees).</t>
  </si>
  <si>
    <t>Maintain up-to-date and accurate Organization Chart that reflects staff funded by the ADCANP program.</t>
  </si>
  <si>
    <t>All contracts for professional services/independent contractors must be signed annually by October 31, 2020 or 60 days from the start date.</t>
  </si>
  <si>
    <t>Staff/volunteers must annually review policies regarding confidentiality of participant files/info and have signed an acknowlegement by October 31, 2020 or within 60 days of the start date.</t>
  </si>
  <si>
    <t>Staff/volunteers must complete Domestic Violent training and have signed the acknowledgement of training no later than October 31, 2020 or within the first 60 days of the start date.</t>
  </si>
  <si>
    <t>All ADCANP programs will ensure Mandatory Reporting policy is current and compliant with Alabama Law.</t>
  </si>
  <si>
    <t>All direct service employees must complete all (7) modules of the Protective Factors  training by October 31, 2020 or within the first 60 days of the start date.</t>
  </si>
  <si>
    <t>Curriculum used, as stated in the grant application, must be implemented with fidelity and all staff members providing instruction must be trained as required by the curriculum.</t>
  </si>
  <si>
    <t>Employee responsible for program implementation must attend Grantee Training on October 29-30, 2020.</t>
  </si>
  <si>
    <t>All staff paid with ADCANP funds will complete annual Mandatory Reporter training no later than October 31, 2020 or within the first 60 days of the start date.</t>
  </si>
  <si>
    <t>Not Applicable in the Explanation.</t>
  </si>
  <si>
    <t>The Status and Explanation need to be completed for each stipulation.  For any stipulation that does not apply, select N/A and type</t>
  </si>
  <si>
    <t>Red</t>
  </si>
  <si>
    <t>Yellow</t>
  </si>
  <si>
    <t>Brown</t>
  </si>
  <si>
    <t>Green</t>
  </si>
  <si>
    <t>Pink</t>
  </si>
  <si>
    <t xml:space="preserve">Purple </t>
  </si>
  <si>
    <t>Orange</t>
  </si>
  <si>
    <t>Enter your budget as it appeared in your application in the RFP Requested Budget column</t>
  </si>
  <si>
    <t>Complete status and explanation for each stipulation that applies to your grant.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</si>
</sst>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[$-409]h:mm:ss\ AM/PM"/>
    <numFmt numFmtId="167" formatCode="[$-409]dddd\,\ mmmm\ dd\,\ yyyy"/>
    <numFmt numFmtId="168" formatCode="\9\9\-\9\9\9\9\9\9\9"/>
    <numFmt numFmtId="169" formatCode="##\-#######"/>
    <numFmt numFmtId="170" formatCode="00000"/>
    <numFmt numFmtId="171" formatCode="[$-409]mmmm\ d\,\ yyyy;@"/>
    <numFmt numFmtId="172" formatCode="0.0"/>
    <numFmt numFmtId="173" formatCode="[$-409]mmmm\-yy;@"/>
    <numFmt numFmtId="174" formatCode="&quot;$&quot;#,##0.0_);[Red]\(&quot;$&quot;#,##0.0\)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mmm\-yy;@"/>
    <numFmt numFmtId="181" formatCode="[$-409]dddd\,\ mmmm\ d\,\ yyyy"/>
  </numFmts>
  <fonts count="67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2"/>
      <color indexed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20"/>
      <color indexed="10"/>
      <name val="Arial"/>
      <family val="2"/>
    </font>
    <font>
      <b/>
      <i/>
      <sz val="10"/>
      <name val="Arial"/>
      <family val="2"/>
    </font>
    <font>
      <u val="single"/>
      <sz val="12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10"/>
      <name val="Arial"/>
      <family val="2"/>
    </font>
    <font>
      <b/>
      <sz val="10.5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10" fillId="0" borderId="0" xfId="59" applyFont="1" applyBorder="1" applyProtection="1">
      <alignment/>
      <protection locked="0"/>
    </xf>
    <xf numFmtId="173" fontId="0" fillId="0" borderId="0" xfId="0" applyNumberFormat="1" applyAlignment="1" applyProtection="1">
      <alignment horizontal="right"/>
      <protection locked="0"/>
    </xf>
    <xf numFmtId="44" fontId="0" fillId="0" borderId="10" xfId="44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3" fontId="3" fillId="33" borderId="11" xfId="58" applyNumberFormat="1" applyFont="1" applyFill="1" applyBorder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33" borderId="13" xfId="58" applyFont="1" applyFill="1" applyBorder="1" applyProtection="1">
      <alignment/>
      <protection locked="0"/>
    </xf>
    <xf numFmtId="0" fontId="0" fillId="33" borderId="14" xfId="58" applyFont="1" applyFill="1" applyBorder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shrinkToFit="1"/>
      <protection locked="0"/>
    </xf>
    <xf numFmtId="0" fontId="1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3" fontId="2" fillId="0" borderId="15" xfId="0" applyNumberFormat="1" applyFont="1" applyBorder="1" applyAlignment="1" applyProtection="1">
      <alignment/>
      <protection hidden="1"/>
    </xf>
    <xf numFmtId="43" fontId="2" fillId="0" borderId="16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43" fontId="3" fillId="0" borderId="17" xfId="58" applyNumberFormat="1" applyFont="1" applyFill="1" applyBorder="1" applyProtection="1">
      <alignment/>
      <protection hidden="1"/>
    </xf>
    <xf numFmtId="44" fontId="0" fillId="0" borderId="0" xfId="44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49" fontId="1" fillId="33" borderId="14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14" xfId="0" applyNumberFormat="1" applyFont="1" applyFill="1" applyBorder="1" applyAlignment="1" applyProtection="1">
      <alignment/>
      <protection locked="0"/>
    </xf>
    <xf numFmtId="164" fontId="1" fillId="33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59" applyProtection="1">
      <alignment/>
      <protection hidden="1"/>
    </xf>
    <xf numFmtId="0" fontId="4" fillId="0" borderId="0" xfId="59" applyFont="1" applyProtection="1">
      <alignment/>
      <protection hidden="1"/>
    </xf>
    <xf numFmtId="0" fontId="1" fillId="0" borderId="0" xfId="59" applyFont="1" applyProtection="1">
      <alignment/>
      <protection hidden="1"/>
    </xf>
    <xf numFmtId="0" fontId="2" fillId="0" borderId="0" xfId="59" applyFont="1" applyProtection="1">
      <alignment/>
      <protection hidden="1"/>
    </xf>
    <xf numFmtId="0" fontId="0" fillId="0" borderId="10" xfId="59" applyFont="1" applyBorder="1" applyProtection="1">
      <alignment/>
      <protection hidden="1"/>
    </xf>
    <xf numFmtId="0" fontId="2" fillId="0" borderId="10" xfId="59" applyBorder="1" applyProtection="1">
      <alignment/>
      <protection hidden="1"/>
    </xf>
    <xf numFmtId="0" fontId="2" fillId="0" borderId="10" xfId="59" applyFont="1" applyBorder="1" applyProtection="1">
      <alignment/>
      <protection hidden="1"/>
    </xf>
    <xf numFmtId="0" fontId="5" fillId="0" borderId="0" xfId="59" applyFont="1" applyProtection="1">
      <alignment/>
      <protection hidden="1"/>
    </xf>
    <xf numFmtId="0" fontId="1" fillId="0" borderId="0" xfId="59" applyFont="1" applyAlignment="1" applyProtection="1">
      <alignment horizontal="right"/>
      <protection hidden="1"/>
    </xf>
    <xf numFmtId="0" fontId="0" fillId="0" borderId="0" xfId="59" applyFont="1" applyProtection="1">
      <alignment/>
      <protection hidden="1"/>
    </xf>
    <xf numFmtId="0" fontId="1" fillId="0" borderId="18" xfId="59" applyFont="1" applyBorder="1" applyAlignment="1" applyProtection="1">
      <alignment horizontal="center" wrapText="1"/>
      <protection hidden="1"/>
    </xf>
    <xf numFmtId="0" fontId="0" fillId="34" borderId="19" xfId="59" applyFont="1" applyFill="1" applyBorder="1" applyAlignment="1" applyProtection="1">
      <alignment horizontal="center" wrapText="1"/>
      <protection hidden="1"/>
    </xf>
    <xf numFmtId="0" fontId="0" fillId="34" borderId="20" xfId="59" applyFont="1" applyFill="1" applyBorder="1" applyAlignment="1" applyProtection="1">
      <alignment horizontal="center" wrapText="1"/>
      <protection hidden="1"/>
    </xf>
    <xf numFmtId="0" fontId="2" fillId="0" borderId="21" xfId="59" applyBorder="1" applyProtection="1">
      <alignment/>
      <protection hidden="1"/>
    </xf>
    <xf numFmtId="0" fontId="2" fillId="0" borderId="21" xfId="59" applyFont="1" applyBorder="1" applyProtection="1">
      <alignment/>
      <protection hidden="1"/>
    </xf>
    <xf numFmtId="0" fontId="2" fillId="0" borderId="22" xfId="59" applyBorder="1" applyProtection="1">
      <alignment/>
      <protection hidden="1"/>
    </xf>
    <xf numFmtId="0" fontId="2" fillId="0" borderId="23" xfId="59" applyBorder="1" applyProtection="1">
      <alignment/>
      <protection hidden="1"/>
    </xf>
    <xf numFmtId="0" fontId="2" fillId="0" borderId="24" xfId="59" applyBorder="1" applyProtection="1">
      <alignment/>
      <protection hidden="1"/>
    </xf>
    <xf numFmtId="0" fontId="2" fillId="0" borderId="24" xfId="59" applyFont="1" applyBorder="1" applyProtection="1">
      <alignment/>
      <protection hidden="1"/>
    </xf>
    <xf numFmtId="0" fontId="2" fillId="0" borderId="25" xfId="59" applyBorder="1" applyProtection="1">
      <alignment/>
      <protection hidden="1"/>
    </xf>
    <xf numFmtId="0" fontId="10" fillId="0" borderId="26" xfId="59" applyFont="1" applyBorder="1" applyProtection="1">
      <alignment/>
      <protection hidden="1"/>
    </xf>
    <xf numFmtId="44" fontId="3" fillId="0" borderId="26" xfId="44" applyFont="1" applyBorder="1" applyAlignment="1" applyProtection="1">
      <alignment/>
      <protection hidden="1"/>
    </xf>
    <xf numFmtId="0" fontId="3" fillId="0" borderId="0" xfId="59" applyFont="1" applyProtection="1">
      <alignment/>
      <protection hidden="1"/>
    </xf>
    <xf numFmtId="0" fontId="2" fillId="0" borderId="0" xfId="59" applyBorder="1" applyProtection="1">
      <alignment/>
      <protection hidden="1"/>
    </xf>
    <xf numFmtId="0" fontId="2" fillId="0" borderId="0" xfId="59" applyFont="1" applyProtection="1">
      <alignment/>
      <protection hidden="1"/>
    </xf>
    <xf numFmtId="0" fontId="10" fillId="0" borderId="0" xfId="59" applyFont="1" applyProtection="1">
      <alignment/>
      <protection hidden="1"/>
    </xf>
    <xf numFmtId="0" fontId="5" fillId="0" borderId="0" xfId="59" applyFont="1" applyAlignment="1" applyProtection="1">
      <alignment horizontal="left"/>
      <protection hidden="1"/>
    </xf>
    <xf numFmtId="0" fontId="5" fillId="0" borderId="27" xfId="59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59" applyNumberFormat="1" applyFont="1" applyProtection="1">
      <alignment/>
      <protection hidden="1"/>
    </xf>
    <xf numFmtId="0" fontId="0" fillId="0" borderId="0" xfId="0" applyNumberFormat="1" applyAlignment="1" applyProtection="1">
      <alignment horizontal="right"/>
      <protection hidden="1"/>
    </xf>
    <xf numFmtId="0" fontId="2" fillId="0" borderId="0" xfId="59" applyNumberFormat="1" applyProtection="1">
      <alignment/>
      <protection hidden="1"/>
    </xf>
    <xf numFmtId="0" fontId="1" fillId="0" borderId="0" xfId="59" applyFont="1" applyAlignment="1" applyProtection="1">
      <alignment horizontal="center"/>
      <protection hidden="1"/>
    </xf>
    <xf numFmtId="0" fontId="1" fillId="0" borderId="0" xfId="59" applyFont="1" applyFill="1" applyAlignment="1" applyProtection="1">
      <alignment horizontal="center"/>
      <protection hidden="1"/>
    </xf>
    <xf numFmtId="0" fontId="1" fillId="0" borderId="0" xfId="59" applyFont="1" applyAlignment="1" applyProtection="1">
      <alignment horizontal="left"/>
      <protection hidden="1"/>
    </xf>
    <xf numFmtId="0" fontId="0" fillId="0" borderId="10" xfId="59" applyFont="1" applyBorder="1" applyAlignment="1" applyProtection="1">
      <alignment horizontal="left"/>
      <protection hidden="1"/>
    </xf>
    <xf numFmtId="0" fontId="2" fillId="0" borderId="10" xfId="59" applyFont="1" applyBorder="1" applyProtection="1">
      <alignment/>
      <protection hidden="1"/>
    </xf>
    <xf numFmtId="0" fontId="5" fillId="0" borderId="0" xfId="59" applyFont="1" applyAlignment="1" applyProtection="1">
      <alignment horizontal="right"/>
      <protection hidden="1"/>
    </xf>
    <xf numFmtId="0" fontId="5" fillId="0" borderId="10" xfId="59" applyFont="1" applyBorder="1" applyAlignment="1" applyProtection="1">
      <alignment horizontal="right"/>
      <protection hidden="1"/>
    </xf>
    <xf numFmtId="0" fontId="0" fillId="0" borderId="0" xfId="59" applyFont="1" applyBorder="1" applyAlignment="1" applyProtection="1">
      <alignment horizontal="left"/>
      <protection hidden="1"/>
    </xf>
    <xf numFmtId="0" fontId="2" fillId="0" borderId="0" xfId="59" applyFont="1" applyBorder="1" applyProtection="1">
      <alignment/>
      <protection hidden="1"/>
    </xf>
    <xf numFmtId="0" fontId="0" fillId="0" borderId="0" xfId="59" applyFont="1" applyBorder="1" applyProtection="1">
      <alignment/>
      <protection hidden="1"/>
    </xf>
    <xf numFmtId="0" fontId="1" fillId="0" borderId="0" xfId="59" applyFont="1" applyBorder="1" applyAlignment="1" applyProtection="1">
      <alignment horizontal="right"/>
      <protection hidden="1"/>
    </xf>
    <xf numFmtId="44" fontId="0" fillId="0" borderId="10" xfId="44" applyFont="1" applyBorder="1" applyAlignment="1" applyProtection="1">
      <alignment/>
      <protection hidden="1"/>
    </xf>
    <xf numFmtId="0" fontId="2" fillId="0" borderId="0" xfId="59" applyFont="1" applyAlignment="1" applyProtection="1">
      <alignment horizontal="left"/>
      <protection hidden="1"/>
    </xf>
    <xf numFmtId="0" fontId="2" fillId="0" borderId="0" xfId="59" applyFont="1" applyAlignment="1" applyProtection="1">
      <alignment horizontal="center"/>
      <protection hidden="1"/>
    </xf>
    <xf numFmtId="0" fontId="2" fillId="0" borderId="0" xfId="59" applyFont="1" applyFill="1" applyBorder="1" applyProtection="1">
      <alignment/>
      <protection hidden="1"/>
    </xf>
    <xf numFmtId="0" fontId="5" fillId="0" borderId="0" xfId="59" applyFont="1" applyFill="1" applyBorder="1" applyAlignment="1" applyProtection="1">
      <alignment horizontal="right"/>
      <protection hidden="1"/>
    </xf>
    <xf numFmtId="43" fontId="10" fillId="0" borderId="0" xfId="59" applyNumberFormat="1" applyFont="1" applyFill="1" applyBorder="1" applyAlignment="1" applyProtection="1">
      <alignment horizontal="center"/>
      <protection hidden="1"/>
    </xf>
    <xf numFmtId="43" fontId="5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center"/>
      <protection hidden="1"/>
    </xf>
    <xf numFmtId="0" fontId="10" fillId="0" borderId="28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/>
      <protection hidden="1"/>
    </xf>
    <xf numFmtId="0" fontId="10" fillId="0" borderId="0" xfId="59" applyFont="1" applyBorder="1" applyAlignment="1" applyProtection="1">
      <alignment horizontal="right"/>
      <protection hidden="1"/>
    </xf>
    <xf numFmtId="43" fontId="5" fillId="0" borderId="0" xfId="59" applyNumberFormat="1" applyFont="1" applyFill="1" applyBorder="1" applyAlignment="1" applyProtection="1">
      <alignment/>
      <protection hidden="1"/>
    </xf>
    <xf numFmtId="44" fontId="0" fillId="0" borderId="0" xfId="44" applyFont="1" applyFill="1" applyBorder="1" applyAlignment="1" applyProtection="1">
      <alignment horizontal="center"/>
      <protection hidden="1"/>
    </xf>
    <xf numFmtId="171" fontId="2" fillId="0" borderId="0" xfId="59" applyNumberFormat="1" applyFont="1" applyFill="1" applyBorder="1" applyAlignment="1" applyProtection="1">
      <alignment horizontal="center"/>
      <protection hidden="1"/>
    </xf>
    <xf numFmtId="43" fontId="10" fillId="0" borderId="0" xfId="59" applyNumberFormat="1" applyFont="1" applyFill="1" applyBorder="1" applyAlignment="1" applyProtection="1">
      <alignment horizontal="right"/>
      <protection hidden="1"/>
    </xf>
    <xf numFmtId="43" fontId="3" fillId="0" borderId="0" xfId="0" applyNumberFormat="1" applyFont="1" applyFill="1" applyBorder="1" applyAlignment="1" applyProtection="1">
      <alignment/>
      <protection hidden="1"/>
    </xf>
    <xf numFmtId="43" fontId="2" fillId="0" borderId="0" xfId="59" applyNumberFormat="1" applyFont="1" applyFill="1" applyBorder="1" applyProtection="1">
      <alignment/>
      <protection hidden="1"/>
    </xf>
    <xf numFmtId="0" fontId="1" fillId="0" borderId="0" xfId="59" applyFont="1" applyFill="1" applyBorder="1" applyProtection="1">
      <alignment/>
      <protection hidden="1"/>
    </xf>
    <xf numFmtId="43" fontId="1" fillId="0" borderId="0" xfId="59" applyNumberFormat="1" applyFont="1" applyFill="1" applyBorder="1" applyAlignment="1" applyProtection="1">
      <alignment horizontal="center"/>
      <protection hidden="1"/>
    </xf>
    <xf numFmtId="0" fontId="2" fillId="0" borderId="0" xfId="59" applyFill="1" applyBorder="1" applyProtection="1">
      <alignment/>
      <protection hidden="1"/>
    </xf>
    <xf numFmtId="43" fontId="2" fillId="0" borderId="0" xfId="59" applyNumberFormat="1" applyFill="1" applyBorder="1" applyProtection="1">
      <alignment/>
      <protection hidden="1"/>
    </xf>
    <xf numFmtId="0" fontId="10" fillId="0" borderId="0" xfId="59" applyFont="1" applyFill="1" applyBorder="1" applyProtection="1">
      <alignment/>
      <protection hidden="1"/>
    </xf>
    <xf numFmtId="0" fontId="2" fillId="0" borderId="0" xfId="59" applyFont="1" applyFill="1" applyBorder="1" applyProtection="1">
      <alignment/>
      <protection hidden="1"/>
    </xf>
    <xf numFmtId="0" fontId="20" fillId="0" borderId="0" xfId="59" applyFont="1" applyFill="1" applyBorder="1" applyProtection="1">
      <alignment/>
      <protection hidden="1"/>
    </xf>
    <xf numFmtId="0" fontId="18" fillId="0" borderId="0" xfId="59" applyFont="1" applyFill="1" applyBorder="1" applyProtection="1">
      <alignment/>
      <protection hidden="1"/>
    </xf>
    <xf numFmtId="43" fontId="2" fillId="0" borderId="0" xfId="0" applyNumberFormat="1" applyFont="1" applyFill="1" applyBorder="1" applyAlignment="1" applyProtection="1">
      <alignment/>
      <protection hidden="1"/>
    </xf>
    <xf numFmtId="44" fontId="2" fillId="0" borderId="0" xfId="44" applyFont="1" applyBorder="1" applyAlignment="1" applyProtection="1">
      <alignment/>
      <protection hidden="1"/>
    </xf>
    <xf numFmtId="0" fontId="10" fillId="0" borderId="0" xfId="59" applyFont="1" applyBorder="1" applyProtection="1">
      <alignment/>
      <protection hidden="1"/>
    </xf>
    <xf numFmtId="0" fontId="2" fillId="0" borderId="0" xfId="59" applyFont="1" applyBorder="1" applyProtection="1">
      <alignment/>
      <protection hidden="1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wrapText="1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1" fillId="0" borderId="29" xfId="58" applyFont="1" applyBorder="1" applyAlignment="1" applyProtection="1">
      <alignment horizontal="center"/>
      <protection hidden="1"/>
    </xf>
    <xf numFmtId="0" fontId="1" fillId="0" borderId="30" xfId="58" applyFont="1" applyBorder="1" applyAlignment="1" applyProtection="1">
      <alignment horizontal="center"/>
      <protection hidden="1"/>
    </xf>
    <xf numFmtId="0" fontId="1" fillId="0" borderId="31" xfId="58" applyFont="1" applyBorder="1" applyAlignment="1" applyProtection="1">
      <alignment horizontal="center"/>
      <protection hidden="1"/>
    </xf>
    <xf numFmtId="0" fontId="1" fillId="0" borderId="25" xfId="58" applyFont="1" applyBorder="1" applyAlignment="1" applyProtection="1">
      <alignment horizontal="center"/>
      <protection hidden="1"/>
    </xf>
    <xf numFmtId="0" fontId="1" fillId="0" borderId="32" xfId="58" applyFont="1" applyBorder="1" applyAlignment="1" applyProtection="1">
      <alignment horizontal="center"/>
      <protection hidden="1"/>
    </xf>
    <xf numFmtId="0" fontId="1" fillId="0" borderId="27" xfId="58" applyFont="1" applyBorder="1" applyAlignment="1" applyProtection="1">
      <alignment horizontal="center"/>
      <protection hidden="1"/>
    </xf>
    <xf numFmtId="0" fontId="1" fillId="0" borderId="33" xfId="58" applyFont="1" applyBorder="1" applyAlignment="1" applyProtection="1">
      <alignment horizontal="center"/>
      <protection hidden="1"/>
    </xf>
    <xf numFmtId="0" fontId="1" fillId="0" borderId="34" xfId="58" applyFont="1" applyBorder="1" applyAlignment="1" applyProtection="1">
      <alignment horizontal="center"/>
      <protection hidden="1"/>
    </xf>
    <xf numFmtId="0" fontId="4" fillId="0" borderId="18" xfId="58" applyFont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wrapText="1"/>
      <protection hidden="1"/>
    </xf>
    <xf numFmtId="17" fontId="4" fillId="34" borderId="34" xfId="58" applyNumberFormat="1" applyFont="1" applyFill="1" applyBorder="1" applyAlignment="1" applyProtection="1">
      <alignment horizontal="center" vertical="center" wrapText="1"/>
      <protection hidden="1"/>
    </xf>
    <xf numFmtId="0" fontId="25" fillId="34" borderId="18" xfId="0" applyFont="1" applyFill="1" applyBorder="1" applyAlignment="1" applyProtection="1">
      <alignment horizontal="center" wrapText="1"/>
      <protection hidden="1"/>
    </xf>
    <xf numFmtId="0" fontId="1" fillId="0" borderId="34" xfId="58" applyFont="1" applyBorder="1" applyAlignment="1" applyProtection="1">
      <alignment horizontal="center" vertical="center" wrapText="1"/>
      <protection hidden="1"/>
    </xf>
    <xf numFmtId="0" fontId="0" fillId="0" borderId="35" xfId="58" applyFont="1" applyBorder="1" applyProtection="1">
      <alignment/>
      <protection hidden="1"/>
    </xf>
    <xf numFmtId="0" fontId="3" fillId="0" borderId="36" xfId="58" applyFont="1" applyBorder="1" applyAlignment="1" applyProtection="1">
      <alignment horizontal="center" vertical="top" wrapText="1"/>
      <protection hidden="1"/>
    </xf>
    <xf numFmtId="43" fontId="3" fillId="0" borderId="35" xfId="58" applyNumberFormat="1" applyFont="1" applyBorder="1" applyProtection="1">
      <alignment/>
      <protection hidden="1"/>
    </xf>
    <xf numFmtId="43" fontId="3" fillId="0" borderId="15" xfId="58" applyNumberFormat="1" applyFont="1" applyBorder="1" applyProtection="1">
      <alignment/>
      <protection hidden="1"/>
    </xf>
    <xf numFmtId="10" fontId="3" fillId="0" borderId="15" xfId="58" applyNumberFormat="1" applyFont="1" applyBorder="1" applyProtection="1">
      <alignment/>
      <protection hidden="1"/>
    </xf>
    <xf numFmtId="43" fontId="3" fillId="0" borderId="37" xfId="58" applyNumberFormat="1" applyFont="1" applyBorder="1" applyProtection="1">
      <alignment/>
      <protection hidden="1"/>
    </xf>
    <xf numFmtId="43" fontId="3" fillId="0" borderId="38" xfId="58" applyNumberFormat="1" applyFont="1" applyBorder="1" applyProtection="1">
      <alignment/>
      <protection hidden="1"/>
    </xf>
    <xf numFmtId="43" fontId="3" fillId="0" borderId="39" xfId="58" applyNumberFormat="1" applyFont="1" applyBorder="1" applyProtection="1">
      <alignment/>
      <protection hidden="1"/>
    </xf>
    <xf numFmtId="10" fontId="3" fillId="0" borderId="39" xfId="58" applyNumberFormat="1" applyFont="1" applyBorder="1" applyProtection="1">
      <alignment/>
      <protection hidden="1"/>
    </xf>
    <xf numFmtId="0" fontId="0" fillId="35" borderId="34" xfId="58" applyFont="1" applyFill="1" applyBorder="1" applyProtection="1">
      <alignment/>
      <protection hidden="1"/>
    </xf>
    <xf numFmtId="0" fontId="0" fillId="35" borderId="28" xfId="58" applyFont="1" applyFill="1" applyBorder="1" applyProtection="1">
      <alignment/>
      <protection hidden="1"/>
    </xf>
    <xf numFmtId="0" fontId="0" fillId="35" borderId="40" xfId="58" applyFont="1" applyFill="1" applyBorder="1" applyProtection="1">
      <alignment/>
      <protection hidden="1"/>
    </xf>
    <xf numFmtId="10" fontId="0" fillId="35" borderId="34" xfId="58" applyNumberFormat="1" applyFont="1" applyFill="1" applyBorder="1" applyProtection="1">
      <alignment/>
      <protection hidden="1"/>
    </xf>
    <xf numFmtId="0" fontId="1" fillId="0" borderId="26" xfId="58" applyFont="1" applyBorder="1" applyAlignment="1" applyProtection="1">
      <alignment horizontal="right"/>
      <protection hidden="1"/>
    </xf>
    <xf numFmtId="43" fontId="3" fillId="0" borderId="26" xfId="58" applyNumberFormat="1" applyFont="1" applyBorder="1" applyProtection="1">
      <alignment/>
      <protection hidden="1"/>
    </xf>
    <xf numFmtId="43" fontId="3" fillId="0" borderId="13" xfId="58" applyNumberFormat="1" applyFont="1" applyBorder="1" applyProtection="1">
      <alignment/>
      <protection hidden="1"/>
    </xf>
    <xf numFmtId="10" fontId="3" fillId="0" borderId="26" xfId="58" applyNumberFormat="1" applyFont="1" applyBorder="1" applyProtection="1">
      <alignment/>
      <protection hidden="1"/>
    </xf>
    <xf numFmtId="0" fontId="1" fillId="0" borderId="32" xfId="58" applyFont="1" applyBorder="1" applyProtection="1">
      <alignment/>
      <protection hidden="1"/>
    </xf>
    <xf numFmtId="0" fontId="1" fillId="0" borderId="27" xfId="58" applyFont="1" applyBorder="1" applyProtection="1">
      <alignment/>
      <protection hidden="1"/>
    </xf>
    <xf numFmtId="0" fontId="0" fillId="0" borderId="27" xfId="58" applyFont="1" applyFill="1" applyBorder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58" applyFont="1" applyProtection="1">
      <alignment/>
      <protection hidden="1"/>
    </xf>
    <xf numFmtId="0" fontId="1" fillId="0" borderId="41" xfId="58" applyFont="1" applyBorder="1" applyProtection="1">
      <alignment/>
      <protection hidden="1"/>
    </xf>
    <xf numFmtId="0" fontId="1" fillId="0" borderId="0" xfId="58" applyFont="1" applyBorder="1" applyProtection="1">
      <alignment/>
      <protection hidden="1"/>
    </xf>
    <xf numFmtId="0" fontId="0" fillId="0" borderId="0" xfId="58" applyFont="1" applyFill="1" applyBorder="1" applyProtection="1">
      <alignment/>
      <protection hidden="1"/>
    </xf>
    <xf numFmtId="0" fontId="0" fillId="0" borderId="42" xfId="58" applyFont="1" applyBorder="1" applyProtection="1">
      <alignment/>
      <protection hidden="1"/>
    </xf>
    <xf numFmtId="0" fontId="0" fillId="0" borderId="41" xfId="58" applyFont="1" applyBorder="1" applyProtection="1">
      <alignment/>
      <protection hidden="1"/>
    </xf>
    <xf numFmtId="0" fontId="0" fillId="0" borderId="0" xfId="58" applyFont="1" applyBorder="1" applyProtection="1">
      <alignment/>
      <protection hidden="1"/>
    </xf>
    <xf numFmtId="0" fontId="10" fillId="0" borderId="13" xfId="59" applyFont="1" applyBorder="1" applyProtection="1">
      <alignment/>
      <protection hidden="1"/>
    </xf>
    <xf numFmtId="0" fontId="0" fillId="0" borderId="14" xfId="58" applyFont="1" applyBorder="1" applyProtection="1">
      <alignment/>
      <protection hidden="1"/>
    </xf>
    <xf numFmtId="0" fontId="0" fillId="0" borderId="43" xfId="58" applyFont="1" applyBorder="1" applyProtection="1">
      <alignment/>
      <protection hidden="1"/>
    </xf>
    <xf numFmtId="0" fontId="2" fillId="0" borderId="0" xfId="0" applyFont="1" applyAlignment="1" applyProtection="1">
      <alignment shrinkToFit="1"/>
      <protection hidden="1"/>
    </xf>
    <xf numFmtId="0" fontId="1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14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right"/>
      <protection hidden="1"/>
    </xf>
    <xf numFmtId="173" fontId="10" fillId="0" borderId="44" xfId="0" applyNumberFormat="1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right" shrinkToFit="1"/>
      <protection hidden="1"/>
    </xf>
    <xf numFmtId="43" fontId="2" fillId="0" borderId="47" xfId="0" applyNumberFormat="1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0" fontId="5" fillId="0" borderId="45" xfId="0" applyFont="1" applyBorder="1" applyAlignment="1" applyProtection="1">
      <alignment horizontal="center" wrapText="1"/>
      <protection hidden="1"/>
    </xf>
    <xf numFmtId="0" fontId="5" fillId="0" borderId="46" xfId="0" applyFont="1" applyBorder="1" applyAlignment="1" applyProtection="1">
      <alignment horizontal="center" wrapText="1"/>
      <protection hidden="1"/>
    </xf>
    <xf numFmtId="43" fontId="2" fillId="0" borderId="48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wrapText="1" shrinkToFit="1"/>
      <protection hidden="1"/>
    </xf>
    <xf numFmtId="0" fontId="2" fillId="0" borderId="0" xfId="0" applyFont="1" applyFill="1" applyAlignment="1" applyProtection="1">
      <alignment/>
      <protection hidden="1"/>
    </xf>
    <xf numFmtId="43" fontId="2" fillId="0" borderId="48" xfId="0" applyNumberFormat="1" applyFont="1" applyFill="1" applyBorder="1" applyAlignment="1" applyProtection="1">
      <alignment/>
      <protection hidden="1"/>
    </xf>
    <xf numFmtId="0" fontId="2" fillId="0" borderId="0" xfId="57" applyProtection="1">
      <alignment/>
      <protection locked="0"/>
    </xf>
    <xf numFmtId="0" fontId="2" fillId="0" borderId="0" xfId="57" applyAlignment="1" applyProtection="1">
      <alignment horizontal="center" vertical="center" wrapText="1"/>
      <protection locked="0"/>
    </xf>
    <xf numFmtId="0" fontId="2" fillId="33" borderId="28" xfId="57" applyFill="1" applyBorder="1" applyProtection="1">
      <alignment/>
      <protection locked="0"/>
    </xf>
    <xf numFmtId="43" fontId="2" fillId="33" borderId="34" xfId="57" applyNumberFormat="1" applyFill="1" applyBorder="1" applyProtection="1">
      <alignment/>
      <protection locked="0"/>
    </xf>
    <xf numFmtId="0" fontId="2" fillId="33" borderId="41" xfId="57" applyFill="1" applyBorder="1" applyProtection="1">
      <alignment/>
      <protection locked="0"/>
    </xf>
    <xf numFmtId="43" fontId="2" fillId="33" borderId="49" xfId="57" applyNumberFormat="1" applyFill="1" applyBorder="1" applyProtection="1">
      <alignment/>
      <protection locked="0"/>
    </xf>
    <xf numFmtId="43" fontId="2" fillId="33" borderId="49" xfId="57" applyNumberFormat="1" applyFill="1" applyBorder="1" applyAlignment="1" applyProtection="1">
      <alignment horizontal="right"/>
      <protection locked="0"/>
    </xf>
    <xf numFmtId="0" fontId="4" fillId="0" borderId="0" xfId="57" applyFont="1" applyAlignment="1" applyProtection="1">
      <alignment horizontal="center"/>
      <protection hidden="1"/>
    </xf>
    <xf numFmtId="0" fontId="10" fillId="0" borderId="0" xfId="57" applyFont="1" applyProtection="1">
      <alignment/>
      <protection hidden="1"/>
    </xf>
    <xf numFmtId="0" fontId="2" fillId="0" borderId="0" xfId="57" applyProtection="1">
      <alignment/>
      <protection hidden="1"/>
    </xf>
    <xf numFmtId="0" fontId="2" fillId="0" borderId="10" xfId="57" applyBorder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173" fontId="10" fillId="0" borderId="10" xfId="0" applyNumberFormat="1" applyFont="1" applyBorder="1" applyAlignment="1" applyProtection="1">
      <alignment horizontal="center"/>
      <protection hidden="1"/>
    </xf>
    <xf numFmtId="0" fontId="2" fillId="0" borderId="0" xfId="57" applyProtection="1" quotePrefix="1">
      <alignment/>
      <protection hidden="1"/>
    </xf>
    <xf numFmtId="0" fontId="2" fillId="0" borderId="0" xfId="57" applyBorder="1" applyProtection="1">
      <alignment/>
      <protection hidden="1"/>
    </xf>
    <xf numFmtId="0" fontId="2" fillId="0" borderId="41" xfId="57" applyBorder="1" applyProtection="1">
      <alignment/>
      <protection hidden="1"/>
    </xf>
    <xf numFmtId="0" fontId="2" fillId="0" borderId="42" xfId="57" applyBorder="1" applyProtection="1">
      <alignment/>
      <protection hidden="1"/>
    </xf>
    <xf numFmtId="4" fontId="2" fillId="0" borderId="0" xfId="57" applyNumberFormat="1" applyBorder="1" applyAlignment="1" applyProtection="1">
      <alignment horizontal="right"/>
      <protection hidden="1"/>
    </xf>
    <xf numFmtId="4" fontId="2" fillId="0" borderId="42" xfId="57" applyNumberFormat="1" applyBorder="1" applyAlignment="1" applyProtection="1">
      <alignment horizontal="right"/>
      <protection hidden="1"/>
    </xf>
    <xf numFmtId="0" fontId="2" fillId="0" borderId="0" xfId="57" applyBorder="1" applyAlignment="1" applyProtection="1">
      <alignment horizontal="center" vertical="center" wrapText="1"/>
      <protection hidden="1"/>
    </xf>
    <xf numFmtId="0" fontId="2" fillId="0" borderId="28" xfId="57" applyBorder="1" applyAlignment="1" applyProtection="1">
      <alignment horizontal="center" vertical="center" wrapText="1"/>
      <protection hidden="1"/>
    </xf>
    <xf numFmtId="0" fontId="2" fillId="0" borderId="28" xfId="57" applyFont="1" applyBorder="1" applyAlignment="1" applyProtection="1">
      <alignment horizontal="center" vertical="center" wrapText="1"/>
      <protection hidden="1"/>
    </xf>
    <xf numFmtId="0" fontId="2" fillId="0" borderId="34" xfId="57" applyFont="1" applyBorder="1" applyAlignment="1" applyProtection="1">
      <alignment horizontal="center" vertical="center" wrapText="1"/>
      <protection hidden="1"/>
    </xf>
    <xf numFmtId="0" fontId="2" fillId="0" borderId="34" xfId="57" applyBorder="1" applyAlignment="1" applyProtection="1">
      <alignment horizontal="center" vertical="center" wrapText="1"/>
      <protection hidden="1"/>
    </xf>
    <xf numFmtId="4" fontId="2" fillId="0" borderId="34" xfId="57" applyNumberFormat="1" applyBorder="1" applyAlignment="1" applyProtection="1">
      <alignment horizontal="center" vertical="center" wrapText="1"/>
      <protection hidden="1"/>
    </xf>
    <xf numFmtId="43" fontId="2" fillId="0" borderId="34" xfId="57" applyNumberFormat="1" applyBorder="1" applyProtection="1">
      <alignment/>
      <protection hidden="1"/>
    </xf>
    <xf numFmtId="0" fontId="2" fillId="36" borderId="13" xfId="57" applyFill="1" applyBorder="1" applyProtection="1">
      <alignment/>
      <protection hidden="1"/>
    </xf>
    <xf numFmtId="43" fontId="2" fillId="36" borderId="26" xfId="57" applyNumberFormat="1" applyFill="1" applyBorder="1" applyProtection="1">
      <alignment/>
      <protection hidden="1"/>
    </xf>
    <xf numFmtId="43" fontId="2" fillId="36" borderId="26" xfId="57" applyNumberFormat="1" applyFill="1" applyBorder="1" applyAlignment="1" applyProtection="1">
      <alignment horizontal="right"/>
      <protection hidden="1"/>
    </xf>
    <xf numFmtId="0" fontId="2" fillId="0" borderId="0" xfId="57" applyFont="1" applyBorder="1" applyProtection="1">
      <alignment/>
      <protection hidden="1"/>
    </xf>
    <xf numFmtId="0" fontId="2" fillId="0" borderId="0" xfId="57" applyProtection="1">
      <alignment/>
      <protection/>
    </xf>
    <xf numFmtId="0" fontId="2" fillId="0" borderId="0" xfId="57" applyAlignment="1" applyProtection="1">
      <alignment horizontal="center" vertical="center" wrapText="1"/>
      <protection/>
    </xf>
    <xf numFmtId="0" fontId="2" fillId="0" borderId="0" xfId="57" applyFont="1" applyAlignment="1" applyProtection="1">
      <alignment horizontal="center" vertical="center" wrapText="1"/>
      <protection/>
    </xf>
    <xf numFmtId="0" fontId="2" fillId="0" borderId="0" xfId="57" applyFo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36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10" fontId="3" fillId="0" borderId="48" xfId="58" applyNumberFormat="1" applyFont="1" applyBorder="1" applyProtection="1">
      <alignment/>
      <protection hidden="1"/>
    </xf>
    <xf numFmtId="10" fontId="3" fillId="0" borderId="0" xfId="58" applyNumberFormat="1" applyFont="1" applyBorder="1" applyProtection="1">
      <alignment/>
      <protection hidden="1"/>
    </xf>
    <xf numFmtId="0" fontId="1" fillId="0" borderId="0" xfId="58" applyFont="1" applyAlignment="1" applyProtection="1">
      <alignment horizontal="right"/>
      <protection hidden="1"/>
    </xf>
    <xf numFmtId="43" fontId="3" fillId="0" borderId="34" xfId="58" applyNumberFormat="1" applyFont="1" applyBorder="1" applyProtection="1">
      <alignment/>
      <protection hidden="1"/>
    </xf>
    <xf numFmtId="0" fontId="2" fillId="0" borderId="0" xfId="59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locked="0"/>
    </xf>
    <xf numFmtId="0" fontId="2" fillId="0" borderId="50" xfId="0" applyFont="1" applyBorder="1" applyAlignment="1" applyProtection="1">
      <alignment/>
      <protection hidden="1"/>
    </xf>
    <xf numFmtId="43" fontId="2" fillId="0" borderId="51" xfId="0" applyNumberFormat="1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center"/>
      <protection hidden="1"/>
    </xf>
    <xf numFmtId="0" fontId="0" fillId="0" borderId="44" xfId="0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/>
      <protection locked="0"/>
    </xf>
    <xf numFmtId="0" fontId="4" fillId="0" borderId="0" xfId="59" applyFont="1" applyAlignment="1" applyProtection="1">
      <alignment horizontal="right"/>
      <protection hidden="1"/>
    </xf>
    <xf numFmtId="39" fontId="3" fillId="0" borderId="26" xfId="44" applyNumberFormat="1" applyFont="1" applyBorder="1" applyAlignment="1" applyProtection="1">
      <alignment/>
      <protection hidden="1"/>
    </xf>
    <xf numFmtId="0" fontId="4" fillId="37" borderId="44" xfId="0" applyFont="1" applyFill="1" applyBorder="1" applyAlignment="1" applyProtection="1">
      <alignment/>
      <protection hidden="1"/>
    </xf>
    <xf numFmtId="0" fontId="4" fillId="37" borderId="40" xfId="0" applyFont="1" applyFill="1" applyBorder="1" applyAlignment="1" applyProtection="1">
      <alignment/>
      <protection hidden="1"/>
    </xf>
    <xf numFmtId="0" fontId="4" fillId="37" borderId="28" xfId="0" applyFont="1" applyFill="1" applyBorder="1" applyAlignment="1" applyProtection="1">
      <alignment horizontal="center"/>
      <protection hidden="1"/>
    </xf>
    <xf numFmtId="0" fontId="4" fillId="37" borderId="44" xfId="0" applyFont="1" applyFill="1" applyBorder="1" applyAlignment="1" applyProtection="1">
      <alignment horizontal="center"/>
      <protection hidden="1"/>
    </xf>
    <xf numFmtId="0" fontId="27" fillId="0" borderId="27" xfId="59" applyFont="1" applyBorder="1" applyAlignment="1" applyProtection="1">
      <alignment horizontal="left"/>
      <protection hidden="1"/>
    </xf>
    <xf numFmtId="0" fontId="27" fillId="0" borderId="0" xfId="59" applyFont="1" applyAlignment="1" applyProtection="1">
      <alignment horizontal="left"/>
      <protection hidden="1"/>
    </xf>
    <xf numFmtId="0" fontId="1" fillId="0" borderId="52" xfId="59" applyFont="1" applyBorder="1" applyAlignment="1" applyProtection="1">
      <alignment horizontal="center" wrapText="1"/>
      <protection hidden="1"/>
    </xf>
    <xf numFmtId="0" fontId="2" fillId="0" borderId="52" xfId="59" applyBorder="1" applyProtection="1">
      <alignment/>
      <protection hidden="1"/>
    </xf>
    <xf numFmtId="0" fontId="2" fillId="0" borderId="52" xfId="59" applyFont="1" applyBorder="1" applyProtection="1">
      <alignment/>
      <protection hidden="1"/>
    </xf>
    <xf numFmtId="0" fontId="2" fillId="0" borderId="17" xfId="59" applyBorder="1" applyProtection="1">
      <alignment/>
      <protection hidden="1"/>
    </xf>
    <xf numFmtId="0" fontId="27" fillId="0" borderId="0" xfId="59" applyFont="1" applyBorder="1" applyAlignment="1" applyProtection="1">
      <alignment horizontal="left"/>
      <protection hidden="1"/>
    </xf>
    <xf numFmtId="0" fontId="10" fillId="0" borderId="14" xfId="59" applyFont="1" applyBorder="1" applyAlignment="1" applyProtection="1">
      <alignment/>
      <protection hidden="1"/>
    </xf>
    <xf numFmtId="0" fontId="28" fillId="0" borderId="14" xfId="59" applyFont="1" applyBorder="1" applyAlignment="1" applyProtection="1">
      <alignment/>
      <protection hidden="1"/>
    </xf>
    <xf numFmtId="0" fontId="0" fillId="0" borderId="10" xfId="59" applyFont="1" applyBorder="1" applyAlignment="1" applyProtection="1">
      <alignment horizontal="center"/>
      <protection hidden="1"/>
    </xf>
    <xf numFmtId="164" fontId="0" fillId="0" borderId="10" xfId="59" applyNumberFormat="1" applyFont="1" applyBorder="1" applyAlignment="1" applyProtection="1">
      <alignment horizontal="center"/>
      <protection hidden="1"/>
    </xf>
    <xf numFmtId="0" fontId="2" fillId="0" borderId="44" xfId="57" applyBorder="1" applyAlignment="1" applyProtection="1">
      <alignment horizontal="center"/>
      <protection hidden="1"/>
    </xf>
    <xf numFmtId="43" fontId="3" fillId="0" borderId="53" xfId="58" applyNumberFormat="1" applyFont="1" applyBorder="1" applyProtection="1">
      <alignment/>
      <protection hidden="1"/>
    </xf>
    <xf numFmtId="10" fontId="29" fillId="0" borderId="0" xfId="58" applyNumberFormat="1" applyFont="1" applyProtection="1">
      <alignment/>
      <protection hidden="1"/>
    </xf>
    <xf numFmtId="0" fontId="2" fillId="0" borderId="41" xfId="57" applyFill="1" applyBorder="1" applyProtection="1">
      <alignment/>
      <protection hidden="1"/>
    </xf>
    <xf numFmtId="43" fontId="2" fillId="0" borderId="25" xfId="57" applyNumberFormat="1" applyBorder="1" applyProtection="1">
      <alignment/>
      <protection hidden="1"/>
    </xf>
    <xf numFmtId="0" fontId="2" fillId="0" borderId="0" xfId="57" applyFill="1" applyBorder="1" applyProtection="1">
      <alignment/>
      <protection hidden="1"/>
    </xf>
    <xf numFmtId="43" fontId="2" fillId="0" borderId="0" xfId="57" applyNumberFormat="1" applyFill="1" applyBorder="1" applyProtection="1">
      <alignment/>
      <protection hidden="1"/>
    </xf>
    <xf numFmtId="0" fontId="10" fillId="0" borderId="0" xfId="57" applyFont="1" applyFill="1" applyBorder="1" applyAlignment="1" applyProtection="1">
      <alignment horizontal="center"/>
      <protection hidden="1"/>
    </xf>
    <xf numFmtId="43" fontId="2" fillId="0" borderId="0" xfId="44" applyNumberFormat="1" applyFont="1" applyFill="1" applyBorder="1" applyAlignment="1" applyProtection="1">
      <alignment horizontal="center"/>
      <protection hidden="1"/>
    </xf>
    <xf numFmtId="0" fontId="2" fillId="0" borderId="44" xfId="57" applyBorder="1" applyAlignment="1" applyProtection="1">
      <alignment horizontal="center" vertical="center" wrapText="1"/>
      <protection hidden="1"/>
    </xf>
    <xf numFmtId="43" fontId="2" fillId="36" borderId="13" xfId="57" applyNumberFormat="1" applyFill="1" applyBorder="1" applyProtection="1">
      <alignment/>
      <protection hidden="1"/>
    </xf>
    <xf numFmtId="43" fontId="2" fillId="0" borderId="0" xfId="57" applyNumberFormat="1" applyFill="1" applyBorder="1" applyAlignment="1" applyProtection="1">
      <alignment horizontal="center"/>
      <protection hidden="1"/>
    </xf>
    <xf numFmtId="0" fontId="2" fillId="0" borderId="0" xfId="57" applyFill="1" applyBorder="1" applyAlignment="1" applyProtection="1">
      <alignment horizontal="center"/>
      <protection hidden="1"/>
    </xf>
    <xf numFmtId="43" fontId="2" fillId="0" borderId="54" xfId="0" applyNumberFormat="1" applyFont="1" applyFill="1" applyBorder="1" applyAlignment="1" applyProtection="1">
      <alignment/>
      <protection hidden="1"/>
    </xf>
    <xf numFmtId="43" fontId="2" fillId="0" borderId="51" xfId="0" applyNumberFormat="1" applyFont="1" applyBorder="1" applyAlignment="1" applyProtection="1">
      <alignment/>
      <protection hidden="1"/>
    </xf>
    <xf numFmtId="0" fontId="10" fillId="0" borderId="14" xfId="0" applyFont="1" applyBorder="1" applyAlignment="1" applyProtection="1">
      <alignment horizontal="left"/>
      <protection hidden="1"/>
    </xf>
    <xf numFmtId="0" fontId="6" fillId="0" borderId="14" xfId="53" applyNumberFormat="1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7" fillId="0" borderId="0" xfId="58" applyFont="1" applyProtection="1">
      <alignment/>
      <protection hidden="1"/>
    </xf>
    <xf numFmtId="10" fontId="29" fillId="0" borderId="0" xfId="58" applyNumberFormat="1" applyFont="1" applyBorder="1" applyProtection="1">
      <alignment/>
      <protection hidden="1"/>
    </xf>
    <xf numFmtId="10" fontId="29" fillId="0" borderId="14" xfId="58" applyNumberFormat="1" applyFont="1" applyBorder="1" applyProtection="1">
      <alignment/>
      <protection hidden="1"/>
    </xf>
    <xf numFmtId="0" fontId="0" fillId="0" borderId="0" xfId="59" applyFont="1" applyProtection="1">
      <alignment/>
      <protection hidden="1"/>
    </xf>
    <xf numFmtId="0" fontId="0" fillId="0" borderId="21" xfId="59" applyFont="1" applyBorder="1" applyProtection="1">
      <alignment/>
      <protection hidden="1"/>
    </xf>
    <xf numFmtId="0" fontId="0" fillId="0" borderId="22" xfId="59" applyFont="1" applyBorder="1" applyProtection="1">
      <alignment/>
      <protection hidden="1"/>
    </xf>
    <xf numFmtId="0" fontId="0" fillId="0" borderId="23" xfId="59" applyFont="1" applyBorder="1" applyProtection="1">
      <alignment/>
      <protection hidden="1"/>
    </xf>
    <xf numFmtId="0" fontId="0" fillId="0" borderId="24" xfId="59" applyFont="1" applyBorder="1" applyProtection="1">
      <alignment/>
      <protection hidden="1"/>
    </xf>
    <xf numFmtId="0" fontId="2" fillId="0" borderId="32" xfId="59" applyFill="1" applyBorder="1" applyProtection="1">
      <alignment/>
      <protection hidden="1"/>
    </xf>
    <xf numFmtId="0" fontId="2" fillId="0" borderId="27" xfId="59" applyFill="1" applyBorder="1" applyProtection="1">
      <alignment/>
      <protection hidden="1"/>
    </xf>
    <xf numFmtId="0" fontId="2" fillId="0" borderId="31" xfId="59" applyFill="1" applyBorder="1" applyProtection="1">
      <alignment/>
      <protection hidden="1"/>
    </xf>
    <xf numFmtId="0" fontId="2" fillId="0" borderId="41" xfId="59" applyFill="1" applyBorder="1" applyProtection="1">
      <alignment/>
      <protection hidden="1"/>
    </xf>
    <xf numFmtId="0" fontId="2" fillId="0" borderId="42" xfId="59" applyFill="1" applyBorder="1" applyProtection="1">
      <alignment/>
      <protection hidden="1"/>
    </xf>
    <xf numFmtId="0" fontId="2" fillId="0" borderId="13" xfId="59" applyFill="1" applyBorder="1" applyProtection="1">
      <alignment/>
      <protection hidden="1"/>
    </xf>
    <xf numFmtId="0" fontId="2" fillId="0" borderId="14" xfId="59" applyFill="1" applyBorder="1" applyProtection="1">
      <alignment/>
      <protection hidden="1"/>
    </xf>
    <xf numFmtId="0" fontId="2" fillId="0" borderId="43" xfId="59" applyFill="1" applyBorder="1" applyProtection="1">
      <alignment/>
      <protection hidden="1"/>
    </xf>
    <xf numFmtId="0" fontId="1" fillId="0" borderId="55" xfId="59" applyFont="1" applyBorder="1" applyAlignment="1" applyProtection="1">
      <alignment horizontal="center" wrapText="1"/>
      <protection hidden="1"/>
    </xf>
    <xf numFmtId="0" fontId="2" fillId="0" borderId="56" xfId="59" applyBorder="1" applyProtection="1">
      <alignment/>
      <protection hidden="1"/>
    </xf>
    <xf numFmtId="0" fontId="0" fillId="0" borderId="57" xfId="59" applyFont="1" applyBorder="1" applyProtection="1">
      <alignment/>
      <protection hidden="1"/>
    </xf>
    <xf numFmtId="10" fontId="2" fillId="0" borderId="0" xfId="59" applyNumberFormat="1" applyProtection="1">
      <alignment/>
      <protection hidden="1"/>
    </xf>
    <xf numFmtId="164" fontId="0" fillId="0" borderId="10" xfId="59" applyNumberFormat="1" applyFont="1" applyBorder="1" applyAlignment="1" applyProtection="1">
      <alignment horizontal="left"/>
      <protection hidden="1"/>
    </xf>
    <xf numFmtId="0" fontId="2" fillId="0" borderId="0" xfId="59" applyFont="1" applyAlignment="1" applyProtection="1">
      <alignment horizontal="center"/>
      <protection hidden="1"/>
    </xf>
    <xf numFmtId="0" fontId="2" fillId="33" borderId="10" xfId="59" applyFill="1" applyBorder="1" applyProtection="1">
      <alignment/>
      <protection hidden="1" locked="0"/>
    </xf>
    <xf numFmtId="14" fontId="0" fillId="0" borderId="0" xfId="59" applyNumberFormat="1" applyFont="1" applyFill="1" applyBorder="1" applyAlignment="1" applyProtection="1">
      <alignment horizontal="center"/>
      <protection hidden="1"/>
    </xf>
    <xf numFmtId="0" fontId="2" fillId="33" borderId="58" xfId="59" applyFill="1" applyBorder="1" applyProtection="1">
      <alignment/>
      <protection hidden="1"/>
    </xf>
    <xf numFmtId="43" fontId="2" fillId="38" borderId="58" xfId="59" applyNumberFormat="1" applyFill="1" applyBorder="1" applyProtection="1">
      <alignment/>
      <protection hidden="1"/>
    </xf>
    <xf numFmtId="43" fontId="2" fillId="38" borderId="59" xfId="59" applyNumberFormat="1" applyFill="1" applyBorder="1" applyProtection="1">
      <alignment/>
      <protection hidden="1"/>
    </xf>
    <xf numFmtId="0" fontId="2" fillId="0" borderId="60" xfId="59" applyBorder="1" applyProtection="1">
      <alignment/>
      <protection hidden="1"/>
    </xf>
    <xf numFmtId="0" fontId="2" fillId="0" borderId="61" xfId="59" applyBorder="1" applyProtection="1">
      <alignment/>
      <protection hidden="1"/>
    </xf>
    <xf numFmtId="0" fontId="2" fillId="33" borderId="58" xfId="59" applyFill="1" applyBorder="1" applyProtection="1">
      <alignment/>
      <protection hidden="1" locked="0"/>
    </xf>
    <xf numFmtId="43" fontId="2" fillId="38" borderId="58" xfId="59" applyNumberFormat="1" applyFill="1" applyBorder="1" applyProtection="1">
      <alignment/>
      <protection hidden="1" locked="0"/>
    </xf>
    <xf numFmtId="43" fontId="2" fillId="38" borderId="59" xfId="59" applyNumberFormat="1" applyFill="1" applyBorder="1" applyProtection="1">
      <alignment/>
      <protection hidden="1" locked="0"/>
    </xf>
    <xf numFmtId="43" fontId="0" fillId="33" borderId="58" xfId="0" applyNumberFormat="1" applyFont="1" applyFill="1" applyBorder="1" applyAlignment="1" applyProtection="1">
      <alignment/>
      <protection hidden="1" locked="0"/>
    </xf>
    <xf numFmtId="43" fontId="0" fillId="38" borderId="58" xfId="59" applyNumberFormat="1" applyFont="1" applyFill="1" applyBorder="1" applyProtection="1">
      <alignment/>
      <protection hidden="1" locked="0"/>
    </xf>
    <xf numFmtId="43" fontId="3" fillId="0" borderId="25" xfId="59" applyNumberFormat="1" applyFont="1" applyBorder="1" applyProtection="1">
      <alignment/>
      <protection hidden="1" locked="0"/>
    </xf>
    <xf numFmtId="0" fontId="2" fillId="33" borderId="10" xfId="59" applyFont="1" applyFill="1" applyBorder="1" applyProtection="1">
      <alignment/>
      <protection hidden="1" locked="0"/>
    </xf>
    <xf numFmtId="14" fontId="0" fillId="33" borderId="14" xfId="59" applyNumberFormat="1" applyFont="1" applyFill="1" applyBorder="1" applyAlignment="1" applyProtection="1">
      <alignment horizontal="center"/>
      <protection hidden="1" locked="0"/>
    </xf>
    <xf numFmtId="171" fontId="2" fillId="33" borderId="10" xfId="59" applyNumberFormat="1" applyFont="1" applyFill="1" applyBorder="1" applyAlignment="1" applyProtection="1">
      <alignment horizontal="left"/>
      <protection hidden="1" locked="0"/>
    </xf>
    <xf numFmtId="43" fontId="2" fillId="33" borderId="58" xfId="59" applyNumberFormat="1" applyFill="1" applyBorder="1" applyProtection="1">
      <alignment/>
      <protection hidden="1"/>
    </xf>
    <xf numFmtId="43" fontId="2" fillId="39" borderId="58" xfId="59" applyNumberFormat="1" applyFill="1" applyBorder="1" applyProtection="1">
      <alignment/>
      <protection hidden="1"/>
    </xf>
    <xf numFmtId="43" fontId="2" fillId="39" borderId="59" xfId="59" applyNumberFormat="1" applyFill="1" applyBorder="1" applyProtection="1">
      <alignment/>
      <protection hidden="1"/>
    </xf>
    <xf numFmtId="43" fontId="2" fillId="37" borderId="58" xfId="59" applyNumberFormat="1" applyFill="1" applyBorder="1" applyProtection="1">
      <alignment/>
      <protection hidden="1"/>
    </xf>
    <xf numFmtId="43" fontId="2" fillId="37" borderId="59" xfId="59" applyNumberFormat="1" applyFill="1" applyBorder="1" applyProtection="1">
      <alignment/>
      <protection hidden="1"/>
    </xf>
    <xf numFmtId="0" fontId="2" fillId="0" borderId="24" xfId="59" applyFont="1" applyFill="1" applyBorder="1" applyProtection="1">
      <alignment/>
      <protection hidden="1"/>
    </xf>
    <xf numFmtId="0" fontId="2" fillId="0" borderId="62" xfId="59" applyBorder="1" applyProtection="1">
      <alignment/>
      <protection hidden="1"/>
    </xf>
    <xf numFmtId="0" fontId="2" fillId="0" borderId="63" xfId="59" applyBorder="1" applyProtection="1">
      <alignment/>
      <protection hidden="1"/>
    </xf>
    <xf numFmtId="0" fontId="2" fillId="0" borderId="52" xfId="59" applyFont="1" applyFill="1" applyBorder="1" applyProtection="1">
      <alignment/>
      <protection hidden="1"/>
    </xf>
    <xf numFmtId="43" fontId="3" fillId="33" borderId="58" xfId="0" applyNumberFormat="1" applyFont="1" applyFill="1" applyBorder="1" applyAlignment="1" applyProtection="1">
      <alignment/>
      <protection hidden="1" locked="0"/>
    </xf>
    <xf numFmtId="43" fontId="3" fillId="38" borderId="59" xfId="59" applyNumberFormat="1" applyFont="1" applyFill="1" applyBorder="1" applyProtection="1">
      <alignment/>
      <protection hidden="1" locked="0"/>
    </xf>
    <xf numFmtId="43" fontId="3" fillId="38" borderId="64" xfId="59" applyNumberFormat="1" applyFont="1" applyFill="1" applyBorder="1" applyProtection="1">
      <alignment/>
      <protection hidden="1" locked="0"/>
    </xf>
    <xf numFmtId="43" fontId="2" fillId="38" borderId="58" xfId="59" applyNumberFormat="1" applyFont="1" applyFill="1" applyBorder="1" applyProtection="1">
      <alignment/>
      <protection hidden="1" locked="0"/>
    </xf>
    <xf numFmtId="43" fontId="2" fillId="39" borderId="58" xfId="59" applyNumberFormat="1" applyFont="1" applyFill="1" applyBorder="1" applyProtection="1">
      <alignment/>
      <protection hidden="1" locked="0"/>
    </xf>
    <xf numFmtId="43" fontId="2" fillId="39" borderId="58" xfId="59" applyNumberFormat="1" applyFill="1" applyBorder="1" applyProtection="1">
      <alignment/>
      <protection hidden="1" locked="0"/>
    </xf>
    <xf numFmtId="43" fontId="3" fillId="39" borderId="59" xfId="59" applyNumberFormat="1" applyFont="1" applyFill="1" applyBorder="1" applyProtection="1">
      <alignment/>
      <protection hidden="1" locked="0"/>
    </xf>
    <xf numFmtId="43" fontId="3" fillId="39" borderId="64" xfId="59" applyNumberFormat="1" applyFont="1" applyFill="1" applyBorder="1" applyProtection="1">
      <alignment/>
      <protection hidden="1" locked="0"/>
    </xf>
    <xf numFmtId="43" fontId="2" fillId="37" borderId="58" xfId="59" applyNumberFormat="1" applyFont="1" applyFill="1" applyBorder="1" applyProtection="1">
      <alignment/>
      <protection hidden="1" locked="0"/>
    </xf>
    <xf numFmtId="43" fontId="2" fillId="37" borderId="58" xfId="59" applyNumberFormat="1" applyFill="1" applyBorder="1" applyProtection="1">
      <alignment/>
      <protection hidden="1" locked="0"/>
    </xf>
    <xf numFmtId="43" fontId="3" fillId="37" borderId="59" xfId="59" applyNumberFormat="1" applyFont="1" applyFill="1" applyBorder="1" applyProtection="1">
      <alignment/>
      <protection hidden="1" locked="0"/>
    </xf>
    <xf numFmtId="43" fontId="3" fillId="37" borderId="64" xfId="59" applyNumberFormat="1" applyFont="1" applyFill="1" applyBorder="1" applyProtection="1">
      <alignment/>
      <protection hidden="1" locked="0"/>
    </xf>
    <xf numFmtId="0" fontId="2" fillId="0" borderId="34" xfId="59" applyFill="1" applyBorder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173" fontId="0" fillId="0" borderId="0" xfId="0" applyNumberFormat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center"/>
      <protection hidden="1" locked="0"/>
    </xf>
    <xf numFmtId="171" fontId="0" fillId="33" borderId="10" xfId="59" applyNumberFormat="1" applyFont="1" applyFill="1" applyBorder="1" applyAlignment="1" applyProtection="1">
      <alignment horizontal="center"/>
      <protection hidden="1" locked="0"/>
    </xf>
    <xf numFmtId="43" fontId="2" fillId="33" borderId="10" xfId="59" applyNumberFormat="1" applyFont="1" applyFill="1" applyBorder="1" applyProtection="1">
      <alignment/>
      <protection hidden="1" locked="0"/>
    </xf>
    <xf numFmtId="43" fontId="2" fillId="33" borderId="10" xfId="59" applyNumberFormat="1" applyFill="1" applyBorder="1" applyProtection="1">
      <alignment/>
      <protection hidden="1" locked="0"/>
    </xf>
    <xf numFmtId="0" fontId="2" fillId="33" borderId="0" xfId="59" applyFill="1" applyBorder="1" applyProtection="1">
      <alignment/>
      <protection hidden="1" locked="0"/>
    </xf>
    <xf numFmtId="0" fontId="2" fillId="0" borderId="0" xfId="0" applyFont="1" applyBorder="1" applyAlignment="1" applyProtection="1">
      <alignment/>
      <protection hidden="1"/>
    </xf>
    <xf numFmtId="43" fontId="2" fillId="0" borderId="0" xfId="0" applyNumberFormat="1" applyFont="1" applyBorder="1" applyAlignment="1" applyProtection="1">
      <alignment/>
      <protection hidden="1"/>
    </xf>
    <xf numFmtId="0" fontId="2" fillId="0" borderId="25" xfId="59" applyFont="1" applyBorder="1" applyProtection="1">
      <alignment/>
      <protection hidden="1" locked="0"/>
    </xf>
    <xf numFmtId="43" fontId="2" fillId="0" borderId="44" xfId="57" applyNumberFormat="1" applyFill="1" applyBorder="1" applyAlignment="1" applyProtection="1">
      <alignment horizontal="center"/>
      <protection hidden="1"/>
    </xf>
    <xf numFmtId="43" fontId="2" fillId="0" borderId="27" xfId="57" applyNumberFormat="1" applyFill="1" applyBorder="1" applyAlignment="1" applyProtection="1">
      <alignment horizontal="center"/>
      <protection hidden="1"/>
    </xf>
    <xf numFmtId="43" fontId="2" fillId="0" borderId="14" xfId="57" applyNumberFormat="1" applyFill="1" applyBorder="1" applyAlignment="1" applyProtection="1">
      <alignment horizontal="center"/>
      <protection hidden="1"/>
    </xf>
    <xf numFmtId="0" fontId="2" fillId="0" borderId="0" xfId="57" applyAlignment="1" applyProtection="1">
      <alignment horizontal="center" vertical="center" wrapText="1"/>
      <protection hidden="1"/>
    </xf>
    <xf numFmtId="0" fontId="2" fillId="0" borderId="0" xfId="57" applyFont="1" applyAlignment="1" applyProtection="1">
      <alignment horizontal="center" vertical="center" wrapText="1"/>
      <protection hidden="1"/>
    </xf>
    <xf numFmtId="43" fontId="2" fillId="33" borderId="49" xfId="57" applyNumberFormat="1" applyFill="1" applyBorder="1" applyAlignment="1" applyProtection="1">
      <alignment horizontal="right"/>
      <protection hidden="1" locked="0"/>
    </xf>
    <xf numFmtId="43" fontId="2" fillId="33" borderId="49" xfId="57" applyNumberFormat="1" applyFill="1" applyBorder="1" applyProtection="1">
      <alignment/>
      <protection hidden="1" locked="0"/>
    </xf>
    <xf numFmtId="0" fontId="2" fillId="33" borderId="41" xfId="57" applyFill="1" applyBorder="1" applyProtection="1">
      <alignment/>
      <protection hidden="1" locked="0"/>
    </xf>
    <xf numFmtId="43" fontId="2" fillId="33" borderId="34" xfId="57" applyNumberFormat="1" applyFill="1" applyBorder="1" applyProtection="1">
      <alignment/>
      <protection hidden="1" locked="0"/>
    </xf>
    <xf numFmtId="0" fontId="2" fillId="33" borderId="28" xfId="57" applyFill="1" applyBorder="1" applyProtection="1">
      <alignment/>
      <protection hidden="1" locked="0"/>
    </xf>
    <xf numFmtId="0" fontId="0" fillId="0" borderId="0" xfId="0" applyNumberFormat="1" applyAlignment="1" applyProtection="1">
      <alignment horizontal="left"/>
      <protection hidden="1"/>
    </xf>
    <xf numFmtId="0" fontId="5" fillId="0" borderId="0" xfId="59" applyFont="1" applyBorder="1" applyAlignment="1" applyProtection="1">
      <alignment horizontal="left"/>
      <protection hidden="1"/>
    </xf>
    <xf numFmtId="0" fontId="2" fillId="0" borderId="12" xfId="59" applyBorder="1" applyProtection="1">
      <alignment/>
      <protection hidden="1"/>
    </xf>
    <xf numFmtId="0" fontId="1" fillId="0" borderId="14" xfId="0" applyFont="1" applyBorder="1" applyAlignment="1" applyProtection="1">
      <alignment horizontal="left"/>
      <protection hidden="1"/>
    </xf>
    <xf numFmtId="14" fontId="0" fillId="0" borderId="14" xfId="59" applyNumberFormat="1" applyFont="1" applyFill="1" applyBorder="1" applyAlignment="1" applyProtection="1">
      <alignment horizontal="center"/>
      <protection hidden="1"/>
    </xf>
    <xf numFmtId="0" fontId="0" fillId="0" borderId="0" xfId="59" applyFont="1" applyBorder="1" applyAlignment="1" applyProtection="1">
      <alignment horizontal="center"/>
      <protection hidden="1"/>
    </xf>
    <xf numFmtId="164" fontId="0" fillId="0" borderId="0" xfId="59" applyNumberFormat="1" applyFont="1" applyBorder="1" applyAlignment="1" applyProtection="1">
      <alignment horizontal="center"/>
      <protection hidden="1"/>
    </xf>
    <xf numFmtId="164" fontId="3" fillId="0" borderId="0" xfId="59" applyNumberFormat="1" applyFont="1" applyBorder="1" applyAlignment="1" applyProtection="1">
      <alignment horizontal="left"/>
      <protection hidden="1"/>
    </xf>
    <xf numFmtId="173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hidden="1"/>
    </xf>
    <xf numFmtId="14" fontId="0" fillId="0" borderId="14" xfId="59" applyNumberFormat="1" applyFont="1" applyFill="1" applyBorder="1" applyAlignment="1" applyProtection="1">
      <alignment horizontal="center"/>
      <protection hidden="1" locked="0"/>
    </xf>
    <xf numFmtId="0" fontId="4" fillId="37" borderId="4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/>
    </xf>
    <xf numFmtId="10" fontId="3" fillId="0" borderId="34" xfId="58" applyNumberFormat="1" applyFont="1" applyBorder="1" applyProtection="1">
      <alignment/>
      <protection hidden="1"/>
    </xf>
    <xf numFmtId="173" fontId="0" fillId="0" borderId="0" xfId="0" applyNumberFormat="1" applyFont="1" applyAlignment="1" applyProtection="1">
      <alignment horizontal="left"/>
      <protection locked="0"/>
    </xf>
    <xf numFmtId="171" fontId="5" fillId="0" borderId="44" xfId="59" applyNumberFormat="1" applyFont="1" applyFill="1" applyBorder="1" applyAlignment="1" applyProtection="1">
      <alignment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4" fillId="0" borderId="0" xfId="59" applyFont="1" applyAlignment="1" applyProtection="1">
      <alignment horizontal="centerContinuous" vertical="center"/>
      <protection hidden="1"/>
    </xf>
    <xf numFmtId="0" fontId="2" fillId="0" borderId="0" xfId="59" applyAlignment="1" applyProtection="1">
      <alignment horizontal="centerContinuous" vertical="center"/>
      <protection hidden="1"/>
    </xf>
    <xf numFmtId="0" fontId="1" fillId="0" borderId="0" xfId="59" applyFont="1" applyAlignment="1" applyProtection="1">
      <alignment horizontal="centerContinuous" vertical="center"/>
      <protection hidden="1"/>
    </xf>
    <xf numFmtId="0" fontId="0" fillId="33" borderId="24" xfId="59" applyFont="1" applyFill="1" applyBorder="1" applyProtection="1">
      <alignment/>
      <protection hidden="1" locked="0"/>
    </xf>
    <xf numFmtId="0" fontId="2" fillId="33" borderId="24" xfId="59" applyFont="1" applyFill="1" applyBorder="1" applyProtection="1">
      <alignment/>
      <protection hidden="1" locked="0"/>
    </xf>
    <xf numFmtId="0" fontId="5" fillId="0" borderId="0" xfId="59" applyFont="1" applyAlignment="1" applyProtection="1">
      <alignment horizontal="left"/>
      <protection hidden="1"/>
    </xf>
    <xf numFmtId="164" fontId="3" fillId="0" borderId="62" xfId="59" applyNumberFormat="1" applyFont="1" applyBorder="1" applyAlignment="1" applyProtection="1">
      <alignment horizontal="left"/>
      <protection hidden="1"/>
    </xf>
    <xf numFmtId="0" fontId="8" fillId="33" borderId="14" xfId="53" applyFill="1" applyBorder="1" applyAlignment="1" applyProtection="1">
      <alignment/>
      <protection locked="0"/>
    </xf>
    <xf numFmtId="164" fontId="0" fillId="0" borderId="62" xfId="59" applyNumberFormat="1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2" fillId="33" borderId="10" xfId="59" applyFont="1" applyFill="1" applyBorder="1" applyProtection="1">
      <alignment/>
      <protection locked="0"/>
    </xf>
    <xf numFmtId="0" fontId="2" fillId="0" borderId="0" xfId="59" applyProtection="1">
      <alignment/>
      <protection/>
    </xf>
    <xf numFmtId="0" fontId="2" fillId="0" borderId="0" xfId="59" applyProtection="1">
      <alignment/>
      <protection locked="0"/>
    </xf>
    <xf numFmtId="0" fontId="10" fillId="0" borderId="0" xfId="59" applyFont="1" applyProtection="1">
      <alignment/>
      <protection/>
    </xf>
    <xf numFmtId="0" fontId="2" fillId="0" borderId="25" xfId="59" applyFont="1" applyBorder="1" applyProtection="1">
      <alignment/>
      <protection hidden="1"/>
    </xf>
    <xf numFmtId="0" fontId="2" fillId="33" borderId="65" xfId="0" applyFont="1" applyFill="1" applyBorder="1" applyAlignment="1" applyProtection="1">
      <alignment horizontal="center" vertical="center" wrapText="1"/>
      <protection hidden="1" locked="0"/>
    </xf>
    <xf numFmtId="0" fontId="2" fillId="33" borderId="66" xfId="0" applyFont="1" applyFill="1" applyBorder="1" applyAlignment="1" applyProtection="1">
      <alignment horizontal="center" vertical="center" wrapText="1"/>
      <protection hidden="1" locked="0"/>
    </xf>
    <xf numFmtId="0" fontId="2" fillId="33" borderId="52" xfId="0" applyFont="1" applyFill="1" applyBorder="1" applyAlignment="1" applyProtection="1">
      <alignment horizontal="center" vertical="center" wrapText="1"/>
      <protection hidden="1" locked="0"/>
    </xf>
    <xf numFmtId="0" fontId="2" fillId="33" borderId="67" xfId="0" applyFont="1" applyFill="1" applyBorder="1" applyAlignment="1" applyProtection="1">
      <alignment horizontal="center" vertical="center" wrapText="1"/>
      <protection hidden="1" locked="0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40" borderId="0" xfId="0" applyFill="1" applyAlignment="1" applyProtection="1">
      <alignment/>
      <protection hidden="1"/>
    </xf>
    <xf numFmtId="171" fontId="0" fillId="0" borderId="0" xfId="59" applyNumberFormat="1" applyFont="1" applyAlignment="1" applyProtection="1">
      <alignment horizontal="center"/>
      <protection hidden="1"/>
    </xf>
    <xf numFmtId="0" fontId="2" fillId="33" borderId="0" xfId="59" applyFill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3" fillId="0" borderId="62" xfId="59" applyNumberFormat="1" applyFont="1" applyBorder="1" applyAlignment="1" applyProtection="1">
      <alignment horizontal="left"/>
      <protection hidden="1"/>
    </xf>
    <xf numFmtId="0" fontId="2" fillId="33" borderId="69" xfId="59" applyFill="1" applyBorder="1" applyAlignment="1" applyProtection="1">
      <alignment horizontal="center" wrapText="1"/>
      <protection hidden="1" locked="0"/>
    </xf>
    <xf numFmtId="0" fontId="2" fillId="33" borderId="62" xfId="59" applyFill="1" applyBorder="1" applyAlignment="1" applyProtection="1">
      <alignment horizontal="center" wrapText="1"/>
      <protection hidden="1" locked="0"/>
    </xf>
    <xf numFmtId="0" fontId="2" fillId="33" borderId="70" xfId="59" applyFill="1" applyBorder="1" applyAlignment="1" applyProtection="1">
      <alignment horizontal="center" wrapText="1"/>
      <protection hidden="1" locked="0"/>
    </xf>
    <xf numFmtId="0" fontId="7" fillId="0" borderId="71" xfId="59" applyFont="1" applyBorder="1" applyAlignment="1" applyProtection="1">
      <alignment horizontal="center"/>
      <protection hidden="1"/>
    </xf>
    <xf numFmtId="0" fontId="7" fillId="0" borderId="44" xfId="59" applyFont="1" applyBorder="1" applyAlignment="1" applyProtection="1">
      <alignment horizontal="center"/>
      <protection hidden="1"/>
    </xf>
    <xf numFmtId="0" fontId="7" fillId="0" borderId="40" xfId="59" applyFont="1" applyBorder="1" applyAlignment="1" applyProtection="1">
      <alignment horizontal="center"/>
      <protection hidden="1"/>
    </xf>
    <xf numFmtId="0" fontId="2" fillId="33" borderId="69" xfId="59" applyFont="1" applyFill="1" applyBorder="1" applyAlignment="1" applyProtection="1">
      <alignment horizontal="center" wrapText="1"/>
      <protection hidden="1" locked="0"/>
    </xf>
    <xf numFmtId="0" fontId="2" fillId="33" borderId="62" xfId="59" applyFont="1" applyFill="1" applyBorder="1" applyAlignment="1" applyProtection="1">
      <alignment horizontal="center" wrapText="1"/>
      <protection hidden="1" locked="0"/>
    </xf>
    <xf numFmtId="0" fontId="2" fillId="33" borderId="70" xfId="59" applyFont="1" applyFill="1" applyBorder="1" applyAlignment="1" applyProtection="1">
      <alignment horizontal="center" wrapText="1"/>
      <protection hidden="1" locked="0"/>
    </xf>
    <xf numFmtId="0" fontId="0" fillId="0" borderId="10" xfId="59" applyFont="1" applyBorder="1" applyAlignment="1" applyProtection="1">
      <alignment horizontal="left"/>
      <protection hidden="1"/>
    </xf>
    <xf numFmtId="0" fontId="2" fillId="0" borderId="27" xfId="59" applyBorder="1" applyAlignment="1" applyProtection="1">
      <alignment wrapText="1"/>
      <protection hidden="1" locked="0"/>
    </xf>
    <xf numFmtId="0" fontId="6" fillId="0" borderId="0" xfId="59" applyFont="1" applyAlignment="1" applyProtection="1">
      <alignment horizontal="center"/>
      <protection hidden="1"/>
    </xf>
    <xf numFmtId="0" fontId="4" fillId="0" borderId="0" xfId="59" applyFont="1" applyAlignment="1" applyProtection="1">
      <alignment horizontal="center"/>
      <protection hidden="1"/>
    </xf>
    <xf numFmtId="0" fontId="0" fillId="33" borderId="0" xfId="59" applyFont="1" applyFill="1" applyAlignment="1" applyProtection="1">
      <alignment horizontal="center" vertical="top"/>
      <protection hidden="1" locked="0"/>
    </xf>
    <xf numFmtId="0" fontId="28" fillId="0" borderId="14" xfId="59" applyFont="1" applyBorder="1" applyAlignment="1" applyProtection="1">
      <alignment horizontal="center"/>
      <protection hidden="1"/>
    </xf>
    <xf numFmtId="0" fontId="3" fillId="33" borderId="0" xfId="59" applyFont="1" applyFill="1" applyProtection="1">
      <alignment/>
      <protection hidden="1" locked="0"/>
    </xf>
    <xf numFmtId="0" fontId="3" fillId="33" borderId="14" xfId="59" applyFont="1" applyFill="1" applyBorder="1" applyProtection="1">
      <alignment/>
      <protection hidden="1" locked="0"/>
    </xf>
    <xf numFmtId="0" fontId="2" fillId="33" borderId="72" xfId="59" applyFill="1" applyBorder="1" applyAlignment="1" applyProtection="1">
      <alignment horizontal="center" wrapText="1"/>
      <protection hidden="1" locked="0"/>
    </xf>
    <xf numFmtId="0" fontId="2" fillId="33" borderId="73" xfId="59" applyFill="1" applyBorder="1" applyAlignment="1" applyProtection="1">
      <alignment horizontal="center" wrapText="1"/>
      <protection hidden="1" locked="0"/>
    </xf>
    <xf numFmtId="0" fontId="2" fillId="33" borderId="74" xfId="59" applyFill="1" applyBorder="1" applyAlignment="1" applyProtection="1">
      <alignment horizontal="center" wrapText="1"/>
      <protection hidden="1" locked="0"/>
    </xf>
    <xf numFmtId="0" fontId="2" fillId="33" borderId="52" xfId="59" applyFill="1" applyBorder="1" applyAlignment="1" applyProtection="1">
      <alignment horizontal="center" wrapText="1"/>
      <protection hidden="1" locked="0"/>
    </xf>
    <xf numFmtId="171" fontId="2" fillId="33" borderId="10" xfId="59" applyNumberFormat="1" applyFill="1" applyBorder="1" applyAlignment="1" applyProtection="1">
      <alignment horizontal="left"/>
      <protection hidden="1" locked="0"/>
    </xf>
    <xf numFmtId="0" fontId="2" fillId="0" borderId="38" xfId="59" applyFont="1" applyBorder="1" applyAlignment="1" applyProtection="1">
      <alignment horizontal="center"/>
      <protection hidden="1"/>
    </xf>
    <xf numFmtId="0" fontId="2" fillId="0" borderId="38" xfId="59" applyBorder="1" applyAlignment="1" applyProtection="1">
      <alignment horizontal="center"/>
      <protection hidden="1"/>
    </xf>
    <xf numFmtId="0" fontId="2" fillId="33" borderId="66" xfId="59" applyFont="1" applyFill="1" applyBorder="1" applyAlignment="1" applyProtection="1">
      <alignment horizontal="center" wrapText="1"/>
      <protection hidden="1" locked="0"/>
    </xf>
    <xf numFmtId="0" fontId="2" fillId="33" borderId="66" xfId="59" applyFill="1" applyBorder="1" applyAlignment="1" applyProtection="1">
      <alignment horizontal="center" wrapText="1"/>
      <protection hidden="1" locked="0"/>
    </xf>
    <xf numFmtId="0" fontId="2" fillId="33" borderId="63" xfId="59" applyFill="1" applyBorder="1" applyAlignment="1" applyProtection="1">
      <alignment horizontal="center" wrapText="1"/>
      <protection hidden="1" locked="0"/>
    </xf>
    <xf numFmtId="0" fontId="10" fillId="0" borderId="38" xfId="59" applyFont="1" applyBorder="1" applyAlignment="1" applyProtection="1">
      <alignment horizontal="center"/>
      <protection hidden="1"/>
    </xf>
    <xf numFmtId="0" fontId="0" fillId="0" borderId="10" xfId="59" applyFont="1" applyBorder="1" applyAlignment="1" applyProtection="1">
      <alignment horizontal="center"/>
      <protection hidden="1"/>
    </xf>
    <xf numFmtId="164" fontId="0" fillId="0" borderId="10" xfId="59" applyNumberFormat="1" applyFont="1" applyBorder="1" applyAlignment="1" applyProtection="1">
      <alignment horizontal="center"/>
      <protection hidden="1"/>
    </xf>
    <xf numFmtId="0" fontId="2" fillId="33" borderId="0" xfId="59" applyFill="1" applyAlignment="1" applyProtection="1">
      <alignment horizontal="left" wrapText="1"/>
      <protection hidden="1" locked="0"/>
    </xf>
    <xf numFmtId="0" fontId="2" fillId="0" borderId="12" xfId="59" applyFont="1" applyBorder="1" applyAlignment="1" applyProtection="1">
      <alignment horizontal="center"/>
      <protection hidden="1" locked="0"/>
    </xf>
    <xf numFmtId="0" fontId="2" fillId="0" borderId="12" xfId="59" applyBorder="1" applyAlignment="1" applyProtection="1">
      <alignment horizontal="center"/>
      <protection hidden="1" locked="0"/>
    </xf>
    <xf numFmtId="0" fontId="2" fillId="0" borderId="12" xfId="59" applyBorder="1" applyProtection="1">
      <alignment/>
      <protection hidden="1" locked="0"/>
    </xf>
    <xf numFmtId="0" fontId="2" fillId="33" borderId="10" xfId="59" applyFill="1" applyBorder="1" applyProtection="1">
      <alignment/>
      <protection hidden="1" locked="0"/>
    </xf>
    <xf numFmtId="0" fontId="2" fillId="33" borderId="75" xfId="59" applyFill="1" applyBorder="1" applyProtection="1">
      <alignment/>
      <protection hidden="1" locked="0"/>
    </xf>
    <xf numFmtId="0" fontId="1" fillId="0" borderId="0" xfId="59" applyFont="1" applyAlignment="1" applyProtection="1">
      <alignment horizontal="right"/>
      <protection hidden="1"/>
    </xf>
    <xf numFmtId="0" fontId="2" fillId="0" borderId="0" xfId="59" applyFont="1" applyAlignment="1" applyProtection="1">
      <alignment horizontal="center"/>
      <protection hidden="1"/>
    </xf>
    <xf numFmtId="164" fontId="0" fillId="0" borderId="10" xfId="59" applyNumberFormat="1" applyFont="1" applyFill="1" applyBorder="1" applyAlignment="1" applyProtection="1">
      <alignment horizontal="left"/>
      <protection hidden="1" locked="0"/>
    </xf>
    <xf numFmtId="0" fontId="2" fillId="0" borderId="0" xfId="59" applyFont="1" applyAlignment="1" applyProtection="1">
      <alignment horizontal="center"/>
      <protection hidden="1"/>
    </xf>
    <xf numFmtId="0" fontId="2" fillId="0" borderId="0" xfId="59" applyFont="1" applyAlignment="1" applyProtection="1">
      <alignment horizontal="left"/>
      <protection hidden="1"/>
    </xf>
    <xf numFmtId="164" fontId="0" fillId="0" borderId="10" xfId="59" applyNumberFormat="1" applyFont="1" applyBorder="1" applyAlignment="1" applyProtection="1">
      <alignment horizontal="left"/>
      <protection hidden="1"/>
    </xf>
    <xf numFmtId="171" fontId="0" fillId="33" borderId="14" xfId="58" applyNumberFormat="1" applyFont="1" applyFill="1" applyBorder="1" applyAlignment="1" applyProtection="1">
      <alignment horizontal="left"/>
      <protection locked="0"/>
    </xf>
    <xf numFmtId="0" fontId="4" fillId="38" borderId="28" xfId="0" applyFont="1" applyFill="1" applyBorder="1" applyAlignment="1" applyProtection="1">
      <alignment horizontal="center"/>
      <protection hidden="1"/>
    </xf>
    <xf numFmtId="0" fontId="4" fillId="38" borderId="44" xfId="0" applyFont="1" applyFill="1" applyBorder="1" applyAlignment="1" applyProtection="1">
      <alignment horizontal="center"/>
      <protection hidden="1"/>
    </xf>
    <xf numFmtId="0" fontId="4" fillId="38" borderId="40" xfId="0" applyFont="1" applyFill="1" applyBorder="1" applyAlignment="1" applyProtection="1">
      <alignment horizontal="center"/>
      <protection hidden="1"/>
    </xf>
    <xf numFmtId="0" fontId="4" fillId="39" borderId="28" xfId="0" applyFont="1" applyFill="1" applyBorder="1" applyAlignment="1" applyProtection="1">
      <alignment horizontal="center"/>
      <protection hidden="1"/>
    </xf>
    <xf numFmtId="0" fontId="4" fillId="39" borderId="44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>
      <alignment horizontal="center"/>
      <protection hidden="1"/>
    </xf>
    <xf numFmtId="0" fontId="1" fillId="0" borderId="40" xfId="0" applyFont="1" applyFill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hidden="1"/>
    </xf>
    <xf numFmtId="164" fontId="1" fillId="0" borderId="14" xfId="0" applyNumberFormat="1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/>
      <protection hidden="1"/>
    </xf>
    <xf numFmtId="49" fontId="6" fillId="0" borderId="14" xfId="0" applyNumberFormat="1" applyFont="1" applyBorder="1" applyAlignment="1" applyProtection="1">
      <alignment horizontal="left"/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173" fontId="32" fillId="0" borderId="14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2" fillId="0" borderId="17" xfId="0" applyFont="1" applyBorder="1" applyAlignment="1" applyProtection="1">
      <alignment wrapText="1" shrinkToFit="1"/>
      <protection hidden="1"/>
    </xf>
    <xf numFmtId="0" fontId="2" fillId="0" borderId="63" xfId="0" applyFont="1" applyBorder="1" applyAlignment="1" applyProtection="1">
      <alignment wrapText="1" shrinkToFit="1"/>
      <protection hidden="1"/>
    </xf>
    <xf numFmtId="0" fontId="5" fillId="0" borderId="71" xfId="0" applyFont="1" applyBorder="1" applyAlignment="1" applyProtection="1">
      <alignment horizontal="center" shrinkToFit="1"/>
      <protection hidden="1"/>
    </xf>
    <xf numFmtId="0" fontId="5" fillId="0" borderId="76" xfId="0" applyFont="1" applyBorder="1" applyAlignment="1" applyProtection="1">
      <alignment horizontal="center" shrinkToFit="1"/>
      <protection hidden="1"/>
    </xf>
    <xf numFmtId="0" fontId="2" fillId="0" borderId="12" xfId="0" applyFont="1" applyBorder="1" applyAlignment="1" applyProtection="1">
      <alignment horizontal="center" wrapText="1" shrinkToFit="1"/>
      <protection hidden="1"/>
    </xf>
    <xf numFmtId="0" fontId="2" fillId="0" borderId="77" xfId="0" applyFont="1" applyBorder="1" applyAlignment="1" applyProtection="1">
      <alignment wrapText="1" shrinkToFit="1"/>
      <protection hidden="1"/>
    </xf>
    <xf numFmtId="0" fontId="2" fillId="0" borderId="78" xfId="0" applyFont="1" applyBorder="1" applyAlignment="1" applyProtection="1">
      <alignment wrapText="1" shrinkToFit="1"/>
      <protection hidden="1"/>
    </xf>
    <xf numFmtId="0" fontId="2" fillId="0" borderId="79" xfId="0" applyFont="1" applyBorder="1" applyAlignment="1" applyProtection="1">
      <alignment wrapText="1" shrinkToFit="1"/>
      <protection hidden="1"/>
    </xf>
    <xf numFmtId="0" fontId="2" fillId="0" borderId="80" xfId="0" applyFont="1" applyBorder="1" applyAlignment="1" applyProtection="1">
      <alignment wrapText="1" shrinkToFit="1"/>
      <protection hidden="1"/>
    </xf>
    <xf numFmtId="0" fontId="5" fillId="0" borderId="71" xfId="0" applyFont="1" applyBorder="1" applyAlignment="1" applyProtection="1">
      <alignment horizontal="center" wrapText="1"/>
      <protection hidden="1"/>
    </xf>
    <xf numFmtId="0" fontId="5" fillId="0" borderId="76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wrapText="1" shrinkToFit="1"/>
      <protection hidden="1"/>
    </xf>
    <xf numFmtId="0" fontId="10" fillId="0" borderId="28" xfId="57" applyFont="1" applyBorder="1" applyAlignment="1" applyProtection="1">
      <alignment horizontal="center"/>
      <protection hidden="1"/>
    </xf>
    <xf numFmtId="0" fontId="10" fillId="0" borderId="44" xfId="57" applyFont="1" applyBorder="1" applyAlignment="1" applyProtection="1">
      <alignment horizontal="center"/>
      <protection hidden="1"/>
    </xf>
    <xf numFmtId="0" fontId="10" fillId="0" borderId="40" xfId="57" applyFont="1" applyBorder="1" applyAlignment="1" applyProtection="1">
      <alignment horizontal="center"/>
      <protection hidden="1"/>
    </xf>
    <xf numFmtId="0" fontId="10" fillId="0" borderId="0" xfId="57" applyFont="1" applyFill="1" applyBorder="1" applyAlignment="1" applyProtection="1">
      <alignment horizontal="center"/>
      <protection hidden="1"/>
    </xf>
    <xf numFmtId="0" fontId="4" fillId="0" borderId="0" xfId="57" applyFont="1" applyAlignment="1" applyProtection="1">
      <alignment horizontal="center"/>
      <protection hidden="1"/>
    </xf>
    <xf numFmtId="0" fontId="1" fillId="0" borderId="32" xfId="57" applyFont="1" applyBorder="1" applyAlignment="1" applyProtection="1">
      <alignment horizontal="center"/>
      <protection hidden="1"/>
    </xf>
    <xf numFmtId="0" fontId="1" fillId="0" borderId="27" xfId="57" applyFont="1" applyBorder="1" applyAlignment="1" applyProtection="1">
      <alignment horizontal="center"/>
      <protection hidden="1"/>
    </xf>
    <xf numFmtId="0" fontId="1" fillId="0" borderId="31" xfId="57" applyFont="1" applyBorder="1" applyAlignment="1" applyProtection="1">
      <alignment horizontal="center"/>
      <protection hidden="1"/>
    </xf>
    <xf numFmtId="0" fontId="2" fillId="33" borderId="0" xfId="57" applyFont="1" applyFill="1" applyAlignment="1" applyProtection="1">
      <alignment horizontal="left" vertical="top" wrapText="1"/>
      <protection locked="0"/>
    </xf>
    <xf numFmtId="0" fontId="2" fillId="33" borderId="0" xfId="57" applyFill="1" applyAlignment="1" applyProtection="1">
      <alignment horizontal="left" vertical="top" wrapText="1"/>
      <protection locked="0"/>
    </xf>
    <xf numFmtId="0" fontId="2" fillId="33" borderId="0" xfId="57" applyFont="1" applyFill="1" applyAlignment="1" applyProtection="1">
      <alignment horizontal="left" vertical="top" wrapText="1"/>
      <protection locked="0"/>
    </xf>
    <xf numFmtId="0" fontId="2" fillId="33" borderId="10" xfId="57" applyFill="1" applyBorder="1" applyProtection="1">
      <alignment/>
      <protection hidden="1" locked="0"/>
    </xf>
    <xf numFmtId="173" fontId="10" fillId="0" borderId="10" xfId="0" applyNumberFormat="1" applyFont="1" applyBorder="1" applyAlignment="1" applyProtection="1">
      <alignment horizontal="center"/>
      <protection hidden="1"/>
    </xf>
    <xf numFmtId="165" fontId="2" fillId="33" borderId="10" xfId="57" applyNumberFormat="1" applyFill="1" applyBorder="1" applyAlignment="1" applyProtection="1">
      <alignment horizontal="center"/>
      <protection locked="0"/>
    </xf>
    <xf numFmtId="0" fontId="2" fillId="33" borderId="10" xfId="57" applyFill="1" applyBorder="1" applyProtection="1">
      <alignment/>
      <protection locked="0"/>
    </xf>
    <xf numFmtId="0" fontId="2" fillId="0" borderId="28" xfId="57" applyFont="1" applyBorder="1" applyAlignment="1" applyProtection="1">
      <alignment horizontal="center"/>
      <protection hidden="1"/>
    </xf>
    <xf numFmtId="0" fontId="2" fillId="0" borderId="44" xfId="57" applyBorder="1" applyAlignment="1" applyProtection="1">
      <alignment horizontal="center"/>
      <protection hidden="1"/>
    </xf>
    <xf numFmtId="0" fontId="2" fillId="0" borderId="40" xfId="57" applyBorder="1" applyAlignment="1" applyProtection="1">
      <alignment horizontal="center"/>
      <protection hidden="1"/>
    </xf>
    <xf numFmtId="0" fontId="2" fillId="0" borderId="28" xfId="57" applyBorder="1" applyAlignment="1" applyProtection="1">
      <alignment horizontal="center"/>
      <protection hidden="1"/>
    </xf>
    <xf numFmtId="43" fontId="2" fillId="0" borderId="28" xfId="57" applyNumberFormat="1" applyFont="1" applyBorder="1" applyAlignment="1" applyProtection="1">
      <alignment horizontal="center"/>
      <protection hidden="1"/>
    </xf>
    <xf numFmtId="43" fontId="2" fillId="0" borderId="40" xfId="57" applyNumberFormat="1" applyBorder="1" applyAlignment="1" applyProtection="1">
      <alignment horizontal="center"/>
      <protection hidden="1"/>
    </xf>
    <xf numFmtId="43" fontId="2" fillId="33" borderId="28" xfId="57" applyNumberFormat="1" applyFill="1" applyBorder="1" applyAlignment="1" applyProtection="1">
      <alignment horizontal="center"/>
      <protection hidden="1" locked="0"/>
    </xf>
    <xf numFmtId="43" fontId="2" fillId="33" borderId="40" xfId="57" applyNumberFormat="1" applyFill="1" applyBorder="1" applyAlignment="1" applyProtection="1">
      <alignment horizontal="center"/>
      <protection hidden="1" locked="0"/>
    </xf>
    <xf numFmtId="0" fontId="2" fillId="33" borderId="28" xfId="57" applyFill="1" applyBorder="1" applyAlignment="1" applyProtection="1">
      <alignment horizontal="center"/>
      <protection hidden="1" locked="0"/>
    </xf>
    <xf numFmtId="0" fontId="2" fillId="33" borderId="40" xfId="57" applyFill="1" applyBorder="1" applyAlignment="1" applyProtection="1">
      <alignment horizontal="center"/>
      <protection hidden="1" locked="0"/>
    </xf>
    <xf numFmtId="44" fontId="2" fillId="33" borderId="10" xfId="44" applyFont="1" applyFill="1" applyBorder="1" applyAlignment="1" applyProtection="1">
      <alignment horizontal="center"/>
      <protection hidden="1" locked="0"/>
    </xf>
    <xf numFmtId="0" fontId="1" fillId="0" borderId="41" xfId="57" applyFont="1" applyBorder="1" applyAlignment="1" applyProtection="1">
      <alignment horizontal="center"/>
      <protection hidden="1"/>
    </xf>
    <xf numFmtId="0" fontId="1" fillId="0" borderId="0" xfId="57" applyFont="1" applyBorder="1" applyAlignment="1" applyProtection="1">
      <alignment horizontal="center"/>
      <protection hidden="1"/>
    </xf>
    <xf numFmtId="0" fontId="2" fillId="0" borderId="28" xfId="57" applyFont="1" applyBorder="1" applyAlignment="1" applyProtection="1">
      <alignment horizontal="center" vertical="center" wrapText="1"/>
      <protection hidden="1"/>
    </xf>
    <xf numFmtId="0" fontId="2" fillId="0" borderId="40" xfId="57" applyBorder="1" applyAlignment="1" applyProtection="1">
      <alignment horizontal="center" vertical="center" wrapText="1"/>
      <protection hidden="1"/>
    </xf>
    <xf numFmtId="0" fontId="12" fillId="0" borderId="28" xfId="57" applyFont="1" applyBorder="1" applyAlignment="1" applyProtection="1">
      <alignment horizontal="center" vertical="center" wrapText="1"/>
      <protection hidden="1"/>
    </xf>
    <xf numFmtId="0" fontId="12" fillId="0" borderId="40" xfId="57" applyFont="1" applyBorder="1" applyAlignment="1" applyProtection="1">
      <alignment horizontal="center" vertical="center" wrapText="1"/>
      <protection hidden="1"/>
    </xf>
    <xf numFmtId="0" fontId="2" fillId="0" borderId="44" xfId="57" applyFont="1" applyBorder="1" applyAlignment="1" applyProtection="1">
      <alignment horizontal="center" vertical="center" wrapText="1"/>
      <protection hidden="1"/>
    </xf>
    <xf numFmtId="0" fontId="2" fillId="0" borderId="40" xfId="57" applyFont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/>
      <protection hidden="1" locked="0"/>
    </xf>
    <xf numFmtId="0" fontId="2" fillId="33" borderId="32" xfId="57" applyFont="1" applyFill="1" applyBorder="1" applyAlignment="1" applyProtection="1">
      <alignment horizontal="left"/>
      <protection hidden="1" locked="0"/>
    </xf>
    <xf numFmtId="0" fontId="2" fillId="33" borderId="27" xfId="57" applyFill="1" applyBorder="1" applyAlignment="1" applyProtection="1">
      <alignment horizontal="left"/>
      <protection hidden="1" locked="0"/>
    </xf>
    <xf numFmtId="0" fontId="2" fillId="33" borderId="31" xfId="57" applyFill="1" applyBorder="1" applyAlignment="1" applyProtection="1">
      <alignment horizontal="left"/>
      <protection hidden="1" locked="0"/>
    </xf>
    <xf numFmtId="0" fontId="2" fillId="33" borderId="41" xfId="57" applyFill="1" applyBorder="1" applyAlignment="1" applyProtection="1">
      <alignment horizontal="left"/>
      <protection hidden="1" locked="0"/>
    </xf>
    <xf numFmtId="0" fontId="2" fillId="33" borderId="0" xfId="57" applyFill="1" applyBorder="1" applyAlignment="1" applyProtection="1">
      <alignment horizontal="left"/>
      <protection hidden="1" locked="0"/>
    </xf>
    <xf numFmtId="0" fontId="2" fillId="33" borderId="42" xfId="57" applyFill="1" applyBorder="1" applyAlignment="1" applyProtection="1">
      <alignment horizontal="left"/>
      <protection hidden="1" locked="0"/>
    </xf>
    <xf numFmtId="0" fontId="2" fillId="33" borderId="13" xfId="57" applyFill="1" applyBorder="1" applyAlignment="1" applyProtection="1">
      <alignment horizontal="left"/>
      <protection hidden="1" locked="0"/>
    </xf>
    <xf numFmtId="0" fontId="2" fillId="33" borderId="14" xfId="57" applyFill="1" applyBorder="1" applyAlignment="1" applyProtection="1">
      <alignment horizontal="left"/>
      <protection hidden="1" locked="0"/>
    </xf>
    <xf numFmtId="0" fontId="2" fillId="33" borderId="43" xfId="57" applyFill="1" applyBorder="1" applyAlignment="1" applyProtection="1">
      <alignment horizontal="left"/>
      <protection hidden="1" locked="0"/>
    </xf>
    <xf numFmtId="0" fontId="2" fillId="33" borderId="44" xfId="57" applyFill="1" applyBorder="1" applyAlignment="1" applyProtection="1">
      <alignment horizontal="center"/>
      <protection hidden="1" locked="0"/>
    </xf>
    <xf numFmtId="0" fontId="2" fillId="41" borderId="14" xfId="0" applyFont="1" applyFill="1" applyBorder="1" applyAlignment="1" applyProtection="1">
      <alignment horizontal="center" vertical="center" wrapText="1"/>
      <protection hidden="1"/>
    </xf>
    <xf numFmtId="0" fontId="2" fillId="41" borderId="81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vertical="center" wrapText="1"/>
      <protection hidden="1" locked="0"/>
    </xf>
    <xf numFmtId="0" fontId="2" fillId="33" borderId="43" xfId="0" applyFont="1" applyFill="1" applyBorder="1" applyAlignment="1" applyProtection="1">
      <alignment vertical="center" wrapText="1"/>
      <protection hidden="1" locked="0"/>
    </xf>
    <xf numFmtId="0" fontId="2" fillId="41" borderId="62" xfId="0" applyFont="1" applyFill="1" applyBorder="1" applyAlignment="1" applyProtection="1">
      <alignment horizontal="center" vertical="center" wrapText="1"/>
      <protection hidden="1"/>
    </xf>
    <xf numFmtId="0" fontId="2" fillId="41" borderId="63" xfId="0" applyFont="1" applyFill="1" applyBorder="1" applyAlignment="1" applyProtection="1">
      <alignment horizontal="center" vertical="center" wrapText="1"/>
      <protection hidden="1"/>
    </xf>
    <xf numFmtId="0" fontId="2" fillId="33" borderId="62" xfId="0" applyFont="1" applyFill="1" applyBorder="1" applyAlignment="1" applyProtection="1">
      <alignment vertical="center" wrapText="1"/>
      <protection hidden="1" locked="0"/>
    </xf>
    <xf numFmtId="0" fontId="2" fillId="33" borderId="70" xfId="0" applyFont="1" applyFill="1" applyBorder="1" applyAlignment="1" applyProtection="1">
      <alignment vertical="center" wrapText="1"/>
      <protection hidden="1" locked="0"/>
    </xf>
    <xf numFmtId="0" fontId="2" fillId="41" borderId="17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 locked="0"/>
    </xf>
    <xf numFmtId="0" fontId="2" fillId="33" borderId="62" xfId="0" applyFont="1" applyFill="1" applyBorder="1" applyAlignment="1" applyProtection="1">
      <alignment horizontal="center" vertical="center" wrapText="1"/>
      <protection hidden="1" locked="0"/>
    </xf>
    <xf numFmtId="0" fontId="2" fillId="33" borderId="70" xfId="0" applyFont="1" applyFill="1" applyBorder="1" applyAlignment="1" applyProtection="1">
      <alignment horizontal="center" vertical="center" wrapText="1"/>
      <protection hidden="1" locked="0"/>
    </xf>
    <xf numFmtId="0" fontId="2" fillId="33" borderId="82" xfId="0" applyFont="1" applyFill="1" applyBorder="1" applyAlignment="1" applyProtection="1">
      <alignment horizontal="center" vertical="center" wrapText="1"/>
      <protection hidden="1" locked="0"/>
    </xf>
    <xf numFmtId="0" fontId="2" fillId="33" borderId="10" xfId="0" applyFont="1" applyFill="1" applyBorder="1" applyAlignment="1" applyProtection="1">
      <alignment horizontal="center" vertical="center" wrapText="1"/>
      <protection hidden="1" locked="0"/>
    </xf>
    <xf numFmtId="0" fontId="2" fillId="33" borderId="75" xfId="0" applyFont="1" applyFill="1" applyBorder="1" applyAlignment="1" applyProtection="1">
      <alignment horizontal="center" vertical="center" wrapText="1"/>
      <protection hidden="1" locked="0"/>
    </xf>
    <xf numFmtId="14" fontId="2" fillId="33" borderId="60" xfId="0" applyNumberFormat="1" applyFont="1" applyFill="1" applyBorder="1" applyAlignment="1" applyProtection="1">
      <alignment vertical="center" wrapText="1"/>
      <protection hidden="1" locked="0"/>
    </xf>
    <xf numFmtId="0" fontId="2" fillId="33" borderId="60" xfId="0" applyFont="1" applyFill="1" applyBorder="1" applyAlignment="1" applyProtection="1">
      <alignment vertical="center" wrapText="1"/>
      <protection hidden="1" locked="0"/>
    </xf>
    <xf numFmtId="0" fontId="2" fillId="33" borderId="61" xfId="0" applyFont="1" applyFill="1" applyBorder="1" applyAlignment="1" applyProtection="1">
      <alignment vertical="center" wrapText="1"/>
      <protection hidden="1" locked="0"/>
    </xf>
    <xf numFmtId="0" fontId="2" fillId="41" borderId="10" xfId="0" applyFont="1" applyFill="1" applyBorder="1" applyAlignment="1" applyProtection="1">
      <alignment horizontal="center" vertical="center" wrapText="1"/>
      <protection hidden="1"/>
    </xf>
    <xf numFmtId="0" fontId="2" fillId="41" borderId="83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vertical="center" wrapText="1"/>
      <protection hidden="1" locked="0"/>
    </xf>
    <xf numFmtId="0" fontId="2" fillId="33" borderId="75" xfId="0" applyFont="1" applyFill="1" applyBorder="1" applyAlignment="1" applyProtection="1">
      <alignment vertical="center" wrapText="1"/>
      <protection hidden="1" locked="0"/>
    </xf>
    <xf numFmtId="0" fontId="2" fillId="33" borderId="17" xfId="0" applyFont="1" applyFill="1" applyBorder="1" applyAlignment="1" applyProtection="1">
      <alignment vertical="center" wrapText="1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10" fillId="0" borderId="44" xfId="0" applyFont="1" applyBorder="1" applyAlignment="1" applyProtection="1">
      <alignment horizontal="center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2" fillId="41" borderId="60" xfId="0" applyFont="1" applyFill="1" applyBorder="1" applyAlignment="1" applyProtection="1">
      <alignment horizontal="center" vertical="center" wrapText="1"/>
      <protection hidden="1"/>
    </xf>
    <xf numFmtId="0" fontId="2" fillId="41" borderId="7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rmal_Monthly Fatherhood DHR Report 2004-2005 Form" xfId="58"/>
    <cellStyle name="Normal_revised budget form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b/>
        <i val="0"/>
        <color indexed="12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rgb="FF9C0006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18</xdr:row>
      <xdr:rowOff>57150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9363075" y="3057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eelah\13-14\Forms\09-10\09-10%20F%20O%20R%20M%20S\2009-2010%20Monthly%20Budget%20and%20Reporting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ral Info"/>
      <sheetName val="Budget Form"/>
      <sheetName val="BR-1 Form"/>
      <sheetName val="PS-1"/>
      <sheetName val="MFR-1 Form"/>
      <sheetName val="MBE-1 Form"/>
      <sheetName val="MMBE-2 Form Match Totals"/>
      <sheetName val="GE-1"/>
      <sheetName val="CM-1"/>
      <sheetName val="IKM-1"/>
      <sheetName val="SP-1"/>
      <sheetName val="HP-1"/>
      <sheetName val="ICP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1">
      <selection activeCell="C53" sqref="C53"/>
    </sheetView>
  </sheetViews>
  <sheetFormatPr defaultColWidth="8.88671875" defaultRowHeight="15"/>
  <cols>
    <col min="1" max="16384" width="8.88671875" style="33" customWidth="1"/>
  </cols>
  <sheetData>
    <row r="2" spans="2:10" ht="15">
      <c r="B2" s="408" t="s">
        <v>327</v>
      </c>
      <c r="C2" s="408"/>
      <c r="D2" s="408"/>
      <c r="E2" s="408"/>
      <c r="F2" s="408"/>
      <c r="G2" s="408"/>
      <c r="H2" s="408"/>
      <c r="I2" s="408"/>
      <c r="J2" s="408"/>
    </row>
    <row r="4" ht="15">
      <c r="B4" s="33" t="s">
        <v>205</v>
      </c>
    </row>
    <row r="6" ht="15">
      <c r="B6" s="33" t="s">
        <v>207</v>
      </c>
    </row>
    <row r="7" ht="15">
      <c r="C7" s="33" t="s">
        <v>206</v>
      </c>
    </row>
    <row r="8" ht="15">
      <c r="D8" s="33" t="s">
        <v>282</v>
      </c>
    </row>
    <row r="9" ht="15">
      <c r="D9" s="33" t="s">
        <v>283</v>
      </c>
    </row>
    <row r="10" ht="15">
      <c r="D10" s="33" t="s">
        <v>284</v>
      </c>
    </row>
    <row r="11" ht="15">
      <c r="C11" s="33" t="s">
        <v>285</v>
      </c>
    </row>
    <row r="13" ht="15">
      <c r="B13" s="33" t="s">
        <v>208</v>
      </c>
    </row>
    <row r="14" spans="1:3" ht="15">
      <c r="A14" s="33">
        <v>1</v>
      </c>
      <c r="C14" s="121" t="s">
        <v>356</v>
      </c>
    </row>
    <row r="15" spans="1:3" ht="15">
      <c r="A15" s="33">
        <v>2</v>
      </c>
      <c r="C15" s="33" t="s">
        <v>286</v>
      </c>
    </row>
    <row r="16" ht="15">
      <c r="C16" s="33" t="s">
        <v>287</v>
      </c>
    </row>
    <row r="19" ht="15">
      <c r="B19" s="33" t="s">
        <v>245</v>
      </c>
    </row>
    <row r="20" ht="15">
      <c r="C20" s="33" t="s">
        <v>288</v>
      </c>
    </row>
    <row r="21" ht="15">
      <c r="C21" s="121" t="s">
        <v>289</v>
      </c>
    </row>
    <row r="25" ht="15">
      <c r="B25" s="33" t="s">
        <v>216</v>
      </c>
    </row>
    <row r="26" ht="15">
      <c r="C26" s="33" t="s">
        <v>217</v>
      </c>
    </row>
    <row r="28" ht="15">
      <c r="B28" s="33" t="s">
        <v>218</v>
      </c>
    </row>
    <row r="29" ht="15">
      <c r="C29" s="33" t="s">
        <v>290</v>
      </c>
    </row>
    <row r="30" ht="15">
      <c r="C30" s="121" t="s">
        <v>291</v>
      </c>
    </row>
    <row r="32" spans="2:3" ht="15">
      <c r="B32" s="33" t="s">
        <v>219</v>
      </c>
      <c r="C32" s="33" t="s">
        <v>220</v>
      </c>
    </row>
    <row r="33" ht="15">
      <c r="C33" s="33" t="s">
        <v>251</v>
      </c>
    </row>
    <row r="35" spans="2:3" ht="15">
      <c r="B35" s="33" t="s">
        <v>219</v>
      </c>
      <c r="C35" s="33" t="s">
        <v>221</v>
      </c>
    </row>
    <row r="36" ht="15">
      <c r="C36" s="33" t="s">
        <v>251</v>
      </c>
    </row>
    <row r="38" spans="2:3" ht="15">
      <c r="B38" s="33" t="s">
        <v>219</v>
      </c>
      <c r="C38" s="33" t="s">
        <v>222</v>
      </c>
    </row>
    <row r="39" ht="15">
      <c r="C39" s="33" t="s">
        <v>251</v>
      </c>
    </row>
    <row r="41" spans="2:3" ht="15">
      <c r="B41" s="33" t="s">
        <v>219</v>
      </c>
      <c r="C41" s="33" t="s">
        <v>150</v>
      </c>
    </row>
    <row r="42" ht="15">
      <c r="C42" s="121" t="s">
        <v>292</v>
      </c>
    </row>
    <row r="44" spans="2:3" ht="15">
      <c r="B44" s="33" t="s">
        <v>219</v>
      </c>
      <c r="C44" s="33" t="s">
        <v>148</v>
      </c>
    </row>
    <row r="45" ht="15">
      <c r="C45" s="121" t="s">
        <v>293</v>
      </c>
    </row>
    <row r="47" spans="2:3" ht="15">
      <c r="B47" s="33" t="s">
        <v>219</v>
      </c>
      <c r="C47" s="33" t="s">
        <v>146</v>
      </c>
    </row>
    <row r="48" ht="15">
      <c r="C48" s="33" t="s">
        <v>223</v>
      </c>
    </row>
    <row r="49" ht="15">
      <c r="C49" s="121" t="s">
        <v>294</v>
      </c>
    </row>
    <row r="51" spans="2:3" ht="15">
      <c r="B51" s="33" t="s">
        <v>219</v>
      </c>
      <c r="C51" s="33" t="s">
        <v>307</v>
      </c>
    </row>
    <row r="52" ht="15">
      <c r="C52" s="121" t="s">
        <v>357</v>
      </c>
    </row>
    <row r="53" ht="15">
      <c r="C53" s="33" t="s">
        <v>320</v>
      </c>
    </row>
    <row r="55" spans="2:3" ht="15">
      <c r="B55" s="33" t="s">
        <v>219</v>
      </c>
      <c r="C55" s="33" t="s">
        <v>224</v>
      </c>
    </row>
    <row r="56" ht="15">
      <c r="C56" s="121" t="s">
        <v>259</v>
      </c>
    </row>
    <row r="57" ht="15">
      <c r="C57" s="121" t="s">
        <v>260</v>
      </c>
    </row>
  </sheetData>
  <sheetProtection password="CB7D" sheet="1"/>
  <printOptions/>
  <pageMargins left="0.75" right="0.75" top="1" bottom="1" header="0.5" footer="0.5"/>
  <pageSetup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1" sqref="A1:J1"/>
    </sheetView>
  </sheetViews>
  <sheetFormatPr defaultColWidth="7.10546875" defaultRowHeight="15"/>
  <cols>
    <col min="1" max="1" width="5.3359375" style="204" customWidth="1"/>
    <col min="2" max="2" width="10.3359375" style="204" customWidth="1"/>
    <col min="3" max="4" width="8.88671875" style="204" customWidth="1"/>
    <col min="5" max="5" width="11.99609375" style="204" customWidth="1"/>
    <col min="6" max="6" width="3.4453125" style="204" customWidth="1"/>
    <col min="7" max="7" width="8.21484375" style="204" customWidth="1"/>
    <col min="8" max="8" width="8.4453125" style="204" customWidth="1"/>
    <col min="9" max="9" width="10.5546875" style="204" customWidth="1"/>
    <col min="10" max="10" width="12.3359375" style="204" customWidth="1"/>
    <col min="11" max="16384" width="7.10546875" style="204" customWidth="1"/>
  </cols>
  <sheetData>
    <row r="1" spans="1:10" ht="18">
      <c r="A1" s="492" t="s">
        <v>150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9.5" customHeight="1">
      <c r="A2" s="492" t="s">
        <v>151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9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5" customHeight="1">
      <c r="A4" s="203" t="s">
        <v>162</v>
      </c>
      <c r="C4" s="205">
        <f>'General Info'!B8</f>
        <v>0</v>
      </c>
      <c r="D4" s="205"/>
      <c r="E4" s="205"/>
      <c r="F4" s="205"/>
      <c r="G4" s="205"/>
      <c r="H4" s="203" t="s">
        <v>103</v>
      </c>
      <c r="I4" s="205">
        <f>'General Info'!F10</f>
        <v>0</v>
      </c>
      <c r="J4" s="205"/>
    </row>
    <row r="5" ht="7.5" customHeight="1"/>
    <row r="6" ht="12.75">
      <c r="A6" s="204" t="s">
        <v>268</v>
      </c>
    </row>
    <row r="7" ht="12.75">
      <c r="A7" s="204" t="s">
        <v>56</v>
      </c>
    </row>
    <row r="8" ht="12.75">
      <c r="A8" s="204" t="s">
        <v>57</v>
      </c>
    </row>
    <row r="10" spans="1:9" ht="12.75">
      <c r="A10" s="203" t="s">
        <v>58</v>
      </c>
      <c r="B10" s="499"/>
      <c r="C10" s="499"/>
      <c r="D10" s="499"/>
      <c r="E10" s="499"/>
      <c r="G10" s="206" t="s">
        <v>53</v>
      </c>
      <c r="I10" s="207" t="str">
        <f>'QFR Form'!D20</f>
        <v>1st Quarter</v>
      </c>
    </row>
    <row r="12" spans="1:5" ht="12.75">
      <c r="A12" s="203" t="s">
        <v>59</v>
      </c>
      <c r="B12" s="499"/>
      <c r="C12" s="499"/>
      <c r="D12" s="499"/>
      <c r="E12" s="499"/>
    </row>
    <row r="13" spans="2:7" ht="21.75" customHeight="1">
      <c r="B13" s="203" t="s">
        <v>60</v>
      </c>
      <c r="G13" s="203" t="s">
        <v>269</v>
      </c>
    </row>
    <row r="14" ht="12.75">
      <c r="G14" s="203" t="s">
        <v>61</v>
      </c>
    </row>
    <row r="15" spans="2:10" ht="12.75" customHeight="1">
      <c r="B15" s="498"/>
      <c r="C15" s="497"/>
      <c r="D15" s="497"/>
      <c r="E15" s="497"/>
      <c r="F15" s="195"/>
      <c r="G15" s="496"/>
      <c r="H15" s="497"/>
      <c r="I15" s="497"/>
      <c r="J15" s="497"/>
    </row>
    <row r="16" spans="2:10" ht="12.75">
      <c r="B16" s="497"/>
      <c r="C16" s="497"/>
      <c r="D16" s="497"/>
      <c r="E16" s="497"/>
      <c r="F16" s="195"/>
      <c r="G16" s="497"/>
      <c r="H16" s="497"/>
      <c r="I16" s="497"/>
      <c r="J16" s="497"/>
    </row>
    <row r="17" spans="2:10" ht="12.75">
      <c r="B17" s="497"/>
      <c r="C17" s="497"/>
      <c r="D17" s="497"/>
      <c r="E17" s="497"/>
      <c r="F17" s="195"/>
      <c r="G17" s="497"/>
      <c r="H17" s="497"/>
      <c r="I17" s="497"/>
      <c r="J17" s="497"/>
    </row>
    <row r="18" spans="2:10" ht="12.75">
      <c r="B18" s="497"/>
      <c r="C18" s="497"/>
      <c r="D18" s="497"/>
      <c r="E18" s="497"/>
      <c r="F18" s="195"/>
      <c r="G18" s="497"/>
      <c r="H18" s="497"/>
      <c r="I18" s="497"/>
      <c r="J18" s="497"/>
    </row>
    <row r="19" spans="2:10" ht="12.75">
      <c r="B19" s="497"/>
      <c r="C19" s="497"/>
      <c r="D19" s="497"/>
      <c r="E19" s="497"/>
      <c r="F19" s="195"/>
      <c r="G19" s="497"/>
      <c r="H19" s="497"/>
      <c r="I19" s="497"/>
      <c r="J19" s="497"/>
    </row>
    <row r="20" spans="2:10" ht="12.75">
      <c r="B20" s="497"/>
      <c r="C20" s="497"/>
      <c r="D20" s="497"/>
      <c r="E20" s="497"/>
      <c r="F20" s="195"/>
      <c r="G20" s="497"/>
      <c r="H20" s="497"/>
      <c r="I20" s="497"/>
      <c r="J20" s="497"/>
    </row>
    <row r="21" spans="2:10" ht="12.75">
      <c r="B21" s="497"/>
      <c r="C21" s="497"/>
      <c r="D21" s="497"/>
      <c r="E21" s="497"/>
      <c r="F21" s="195"/>
      <c r="G21" s="497"/>
      <c r="H21" s="497"/>
      <c r="I21" s="497"/>
      <c r="J21" s="497"/>
    </row>
    <row r="22" spans="2:10" ht="12.75">
      <c r="B22" s="497"/>
      <c r="C22" s="497"/>
      <c r="D22" s="497"/>
      <c r="E22" s="497"/>
      <c r="F22" s="195"/>
      <c r="G22" s="497"/>
      <c r="H22" s="497"/>
      <c r="I22" s="497"/>
      <c r="J22" s="497"/>
    </row>
    <row r="23" spans="1:10" ht="12.75">
      <c r="A23" s="208"/>
      <c r="B23" s="497"/>
      <c r="C23" s="497"/>
      <c r="D23" s="497"/>
      <c r="E23" s="497"/>
      <c r="F23" s="195"/>
      <c r="G23" s="497"/>
      <c r="H23" s="497"/>
      <c r="I23" s="497"/>
      <c r="J23" s="497"/>
    </row>
    <row r="24" spans="1:10" ht="12.75">
      <c r="A24" s="208"/>
      <c r="B24" s="497"/>
      <c r="C24" s="497"/>
      <c r="D24" s="497"/>
      <c r="E24" s="497"/>
      <c r="F24" s="195"/>
      <c r="G24" s="497"/>
      <c r="H24" s="497"/>
      <c r="I24" s="497"/>
      <c r="J24" s="497"/>
    </row>
    <row r="25" spans="1:10" ht="12.75">
      <c r="A25" s="208"/>
      <c r="B25" s="497"/>
      <c r="C25" s="497"/>
      <c r="D25" s="497"/>
      <c r="E25" s="497"/>
      <c r="F25" s="195"/>
      <c r="G25" s="497"/>
      <c r="H25" s="497"/>
      <c r="I25" s="497"/>
      <c r="J25" s="497"/>
    </row>
    <row r="26" spans="1:10" ht="12.75">
      <c r="A26" s="208"/>
      <c r="B26" s="497"/>
      <c r="C26" s="497"/>
      <c r="D26" s="497"/>
      <c r="E26" s="497"/>
      <c r="F26" s="195"/>
      <c r="G26" s="497"/>
      <c r="H26" s="497"/>
      <c r="I26" s="497"/>
      <c r="J26" s="497"/>
    </row>
    <row r="27" spans="2:10" ht="12.75">
      <c r="B27" s="497"/>
      <c r="C27" s="497"/>
      <c r="D27" s="497"/>
      <c r="E27" s="497"/>
      <c r="F27" s="195"/>
      <c r="G27" s="497"/>
      <c r="H27" s="497"/>
      <c r="I27" s="497"/>
      <c r="J27" s="497"/>
    </row>
    <row r="28" spans="1:10" ht="13.5" thickBo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</row>
    <row r="29" spans="1:10" ht="15">
      <c r="A29" s="209"/>
      <c r="B29" s="493" t="s">
        <v>104</v>
      </c>
      <c r="C29" s="494"/>
      <c r="D29" s="494"/>
      <c r="E29" s="495"/>
      <c r="F29" s="209"/>
      <c r="G29" s="493" t="s">
        <v>96</v>
      </c>
      <c r="H29" s="494"/>
      <c r="I29" s="494"/>
      <c r="J29" s="495"/>
    </row>
    <row r="30" spans="1:10" ht="13.5" thickBot="1">
      <c r="A30" s="209"/>
      <c r="B30" s="210"/>
      <c r="C30" s="209"/>
      <c r="D30" s="209"/>
      <c r="E30" s="211"/>
      <c r="F30" s="209"/>
      <c r="G30" s="210"/>
      <c r="H30" s="209"/>
      <c r="I30" s="212"/>
      <c r="J30" s="213"/>
    </row>
    <row r="31" spans="1:14" s="360" customFormat="1" ht="69.75" customHeight="1" thickBot="1">
      <c r="A31" s="214"/>
      <c r="B31" s="215" t="s">
        <v>270</v>
      </c>
      <c r="C31" s="216" t="s">
        <v>271</v>
      </c>
      <c r="D31" s="217" t="s">
        <v>272</v>
      </c>
      <c r="E31" s="217" t="s">
        <v>105</v>
      </c>
      <c r="F31" s="214"/>
      <c r="G31" s="215" t="s">
        <v>62</v>
      </c>
      <c r="H31" s="218" t="s">
        <v>63</v>
      </c>
      <c r="I31" s="219" t="s">
        <v>64</v>
      </c>
      <c r="J31" s="219" t="s">
        <v>65</v>
      </c>
      <c r="N31" s="361"/>
    </row>
    <row r="32" spans="1:10" ht="13.5" thickBot="1">
      <c r="A32" s="209"/>
      <c r="B32" s="488" t="s">
        <v>273</v>
      </c>
      <c r="C32" s="489"/>
      <c r="D32" s="489"/>
      <c r="E32" s="490"/>
      <c r="F32" s="209"/>
      <c r="G32" s="488" t="s">
        <v>274</v>
      </c>
      <c r="H32" s="489"/>
      <c r="I32" s="489"/>
      <c r="J32" s="490"/>
    </row>
    <row r="33" spans="1:10" ht="18" customHeight="1" thickBot="1">
      <c r="A33" s="209"/>
      <c r="B33" s="366"/>
      <c r="C33" s="365"/>
      <c r="D33" s="365"/>
      <c r="E33" s="220">
        <f>SUM(C33:D33)</f>
        <v>0</v>
      </c>
      <c r="F33" s="209"/>
      <c r="G33" s="364"/>
      <c r="H33" s="363"/>
      <c r="I33" s="362"/>
      <c r="J33" s="273">
        <f>SUM(H33:I33)</f>
        <v>0</v>
      </c>
    </row>
    <row r="34" spans="1:10" ht="4.5" customHeight="1" thickBot="1">
      <c r="A34" s="209"/>
      <c r="B34" s="221">
        <v>20</v>
      </c>
      <c r="C34" s="222"/>
      <c r="D34" s="222"/>
      <c r="E34" s="222"/>
      <c r="F34" s="209"/>
      <c r="G34" s="221">
        <v>20</v>
      </c>
      <c r="H34" s="222"/>
      <c r="I34" s="222"/>
      <c r="J34" s="222"/>
    </row>
    <row r="35" spans="1:10" ht="13.5" thickBot="1">
      <c r="A35" s="209"/>
      <c r="B35" s="488" t="s">
        <v>66</v>
      </c>
      <c r="C35" s="489"/>
      <c r="D35" s="489"/>
      <c r="E35" s="490"/>
      <c r="F35" s="209"/>
      <c r="G35" s="491"/>
      <c r="H35" s="491"/>
      <c r="I35" s="491"/>
      <c r="J35" s="491"/>
    </row>
    <row r="36" spans="1:10" ht="18" customHeight="1" thickBot="1">
      <c r="A36" s="209"/>
      <c r="B36" s="364"/>
      <c r="C36" s="363"/>
      <c r="D36" s="363"/>
      <c r="E36" s="220">
        <f>SUM(C36:D36)</f>
        <v>0</v>
      </c>
      <c r="F36" s="209"/>
      <c r="G36" s="274"/>
      <c r="H36" s="275"/>
      <c r="I36" s="277"/>
      <c r="J36" s="275"/>
    </row>
    <row r="37" spans="1:10" ht="4.5" customHeight="1" thickBot="1">
      <c r="A37" s="209"/>
      <c r="B37" s="221"/>
      <c r="C37" s="222"/>
      <c r="D37" s="222"/>
      <c r="E37" s="222"/>
      <c r="F37" s="209"/>
      <c r="G37" s="276"/>
      <c r="H37" s="275"/>
      <c r="I37" s="277"/>
      <c r="J37" s="277"/>
    </row>
    <row r="38" spans="1:10" ht="13.5" thickBot="1">
      <c r="A38" s="209"/>
      <c r="B38" s="488" t="s">
        <v>67</v>
      </c>
      <c r="C38" s="489"/>
      <c r="D38" s="489"/>
      <c r="E38" s="490"/>
      <c r="F38" s="209"/>
      <c r="G38" s="491"/>
      <c r="H38" s="491"/>
      <c r="I38" s="491"/>
      <c r="J38" s="491"/>
    </row>
    <row r="39" spans="1:10" ht="18" customHeight="1" thickBot="1">
      <c r="A39" s="209"/>
      <c r="B39" s="364"/>
      <c r="C39" s="363"/>
      <c r="D39" s="363"/>
      <c r="E39" s="220">
        <f>SUM(C39:D39)</f>
        <v>0</v>
      </c>
      <c r="F39" s="209"/>
      <c r="G39" s="274"/>
      <c r="H39" s="275"/>
      <c r="I39" s="275"/>
      <c r="J39" s="275"/>
    </row>
    <row r="40" spans="2:10" ht="5.25" customHeight="1" thickBot="1">
      <c r="B40" s="221"/>
      <c r="C40" s="222"/>
      <c r="D40" s="222"/>
      <c r="E40" s="222"/>
      <c r="G40" s="221"/>
      <c r="H40" s="222"/>
      <c r="I40" s="222"/>
      <c r="J40" s="222"/>
    </row>
    <row r="44" ht="12.75">
      <c r="B44" s="203" t="s">
        <v>240</v>
      </c>
    </row>
  </sheetData>
  <sheetProtection password="CB7D" sheet="1"/>
  <mergeCells count="14">
    <mergeCell ref="A1:J1"/>
    <mergeCell ref="A2:J2"/>
    <mergeCell ref="B29:E29"/>
    <mergeCell ref="G29:J29"/>
    <mergeCell ref="G15:J27"/>
    <mergeCell ref="B15:E27"/>
    <mergeCell ref="B12:E12"/>
    <mergeCell ref="B10:E10"/>
    <mergeCell ref="B35:E35"/>
    <mergeCell ref="B32:E32"/>
    <mergeCell ref="B38:E38"/>
    <mergeCell ref="G32:J32"/>
    <mergeCell ref="G35:J35"/>
    <mergeCell ref="G38:J38"/>
  </mergeCells>
  <printOptions horizontalCentered="1"/>
  <pageMargins left="0.5" right="0.5" top="1" bottom="1" header="0.5" footer="0.5"/>
  <pageSetup fitToHeight="1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1" sqref="A1:J1"/>
    </sheetView>
  </sheetViews>
  <sheetFormatPr defaultColWidth="7.10546875" defaultRowHeight="15"/>
  <cols>
    <col min="1" max="1" width="5.3359375" style="204" customWidth="1"/>
    <col min="2" max="2" width="10.3359375" style="204" customWidth="1"/>
    <col min="3" max="4" width="8.88671875" style="204" customWidth="1"/>
    <col min="5" max="5" width="11.99609375" style="204" customWidth="1"/>
    <col min="6" max="6" width="3.4453125" style="204" customWidth="1"/>
    <col min="7" max="7" width="8.21484375" style="204" customWidth="1"/>
    <col min="8" max="8" width="8.4453125" style="204" customWidth="1"/>
    <col min="9" max="9" width="10.5546875" style="204" customWidth="1"/>
    <col min="10" max="10" width="12.3359375" style="204" customWidth="1"/>
    <col min="11" max="16384" width="7.10546875" style="204" customWidth="1"/>
  </cols>
  <sheetData>
    <row r="1" spans="1:10" ht="18">
      <c r="A1" s="492" t="s">
        <v>150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9.5" customHeight="1">
      <c r="A2" s="492" t="s">
        <v>151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9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5" customHeight="1">
      <c r="A4" s="203" t="s">
        <v>162</v>
      </c>
      <c r="C4" s="205">
        <f>'General Info'!B8</f>
        <v>0</v>
      </c>
      <c r="D4" s="205"/>
      <c r="E4" s="205"/>
      <c r="F4" s="205"/>
      <c r="G4" s="205"/>
      <c r="H4" s="203" t="s">
        <v>103</v>
      </c>
      <c r="I4" s="205">
        <f>'General Info'!F10</f>
        <v>0</v>
      </c>
      <c r="J4" s="205"/>
    </row>
    <row r="5" ht="7.5" customHeight="1"/>
    <row r="6" ht="12.75">
      <c r="A6" s="204" t="s">
        <v>268</v>
      </c>
    </row>
    <row r="7" ht="12.75">
      <c r="A7" s="204" t="s">
        <v>56</v>
      </c>
    </row>
    <row r="8" ht="12.75">
      <c r="A8" s="204" t="s">
        <v>57</v>
      </c>
    </row>
    <row r="10" spans="1:9" ht="12.75">
      <c r="A10" s="203" t="s">
        <v>58</v>
      </c>
      <c r="B10" s="499"/>
      <c r="C10" s="499"/>
      <c r="D10" s="499"/>
      <c r="E10" s="499"/>
      <c r="G10" s="206" t="s">
        <v>53</v>
      </c>
      <c r="I10" s="207" t="str">
        <f>'QFR Form'!D20</f>
        <v>1st Quarter</v>
      </c>
    </row>
    <row r="12" spans="1:5" ht="12.75">
      <c r="A12" s="203" t="s">
        <v>59</v>
      </c>
      <c r="B12" s="499"/>
      <c r="C12" s="499"/>
      <c r="D12" s="499"/>
      <c r="E12" s="499"/>
    </row>
    <row r="13" spans="2:7" ht="21.75" customHeight="1">
      <c r="B13" s="203" t="s">
        <v>60</v>
      </c>
      <c r="G13" s="203" t="s">
        <v>269</v>
      </c>
    </row>
    <row r="14" ht="12.75">
      <c r="G14" s="203" t="s">
        <v>61</v>
      </c>
    </row>
    <row r="15" spans="2:10" ht="12.75" customHeight="1">
      <c r="B15" s="498"/>
      <c r="C15" s="497"/>
      <c r="D15" s="497"/>
      <c r="E15" s="497"/>
      <c r="F15" s="195"/>
      <c r="G15" s="496"/>
      <c r="H15" s="497"/>
      <c r="I15" s="497"/>
      <c r="J15" s="497"/>
    </row>
    <row r="16" spans="2:10" ht="12.75">
      <c r="B16" s="497"/>
      <c r="C16" s="497"/>
      <c r="D16" s="497"/>
      <c r="E16" s="497"/>
      <c r="F16" s="195"/>
      <c r="G16" s="497"/>
      <c r="H16" s="497"/>
      <c r="I16" s="497"/>
      <c r="J16" s="497"/>
    </row>
    <row r="17" spans="2:10" ht="12.75">
      <c r="B17" s="497"/>
      <c r="C17" s="497"/>
      <c r="D17" s="497"/>
      <c r="E17" s="497"/>
      <c r="F17" s="195"/>
      <c r="G17" s="497"/>
      <c r="H17" s="497"/>
      <c r="I17" s="497"/>
      <c r="J17" s="497"/>
    </row>
    <row r="18" spans="2:10" ht="12.75">
      <c r="B18" s="497"/>
      <c r="C18" s="497"/>
      <c r="D18" s="497"/>
      <c r="E18" s="497"/>
      <c r="F18" s="195"/>
      <c r="G18" s="497"/>
      <c r="H18" s="497"/>
      <c r="I18" s="497"/>
      <c r="J18" s="497"/>
    </row>
    <row r="19" spans="2:10" ht="12.75">
      <c r="B19" s="497"/>
      <c r="C19" s="497"/>
      <c r="D19" s="497"/>
      <c r="E19" s="497"/>
      <c r="F19" s="195"/>
      <c r="G19" s="497"/>
      <c r="H19" s="497"/>
      <c r="I19" s="497"/>
      <c r="J19" s="497"/>
    </row>
    <row r="20" spans="2:10" ht="12.75">
      <c r="B20" s="497"/>
      <c r="C20" s="497"/>
      <c r="D20" s="497"/>
      <c r="E20" s="497"/>
      <c r="F20" s="195"/>
      <c r="G20" s="497"/>
      <c r="H20" s="497"/>
      <c r="I20" s="497"/>
      <c r="J20" s="497"/>
    </row>
    <row r="21" spans="2:10" ht="12.75">
      <c r="B21" s="497"/>
      <c r="C21" s="497"/>
      <c r="D21" s="497"/>
      <c r="E21" s="497"/>
      <c r="F21" s="195"/>
      <c r="G21" s="497"/>
      <c r="H21" s="497"/>
      <c r="I21" s="497"/>
      <c r="J21" s="497"/>
    </row>
    <row r="22" spans="2:10" ht="12.75">
      <c r="B22" s="497"/>
      <c r="C22" s="497"/>
      <c r="D22" s="497"/>
      <c r="E22" s="497"/>
      <c r="F22" s="195"/>
      <c r="G22" s="497"/>
      <c r="H22" s="497"/>
      <c r="I22" s="497"/>
      <c r="J22" s="497"/>
    </row>
    <row r="23" spans="1:10" ht="12.75">
      <c r="A23" s="208"/>
      <c r="B23" s="497"/>
      <c r="C23" s="497"/>
      <c r="D23" s="497"/>
      <c r="E23" s="497"/>
      <c r="F23" s="195"/>
      <c r="G23" s="497"/>
      <c r="H23" s="497"/>
      <c r="I23" s="497"/>
      <c r="J23" s="497"/>
    </row>
    <row r="24" spans="1:10" ht="12.75">
      <c r="A24" s="208"/>
      <c r="B24" s="497"/>
      <c r="C24" s="497"/>
      <c r="D24" s="497"/>
      <c r="E24" s="497"/>
      <c r="F24" s="195"/>
      <c r="G24" s="497"/>
      <c r="H24" s="497"/>
      <c r="I24" s="497"/>
      <c r="J24" s="497"/>
    </row>
    <row r="25" spans="1:10" ht="12.75">
      <c r="A25" s="208"/>
      <c r="B25" s="497"/>
      <c r="C25" s="497"/>
      <c r="D25" s="497"/>
      <c r="E25" s="497"/>
      <c r="F25" s="195"/>
      <c r="G25" s="497"/>
      <c r="H25" s="497"/>
      <c r="I25" s="497"/>
      <c r="J25" s="497"/>
    </row>
    <row r="26" spans="1:10" ht="12.75">
      <c r="A26" s="208"/>
      <c r="B26" s="497"/>
      <c r="C26" s="497"/>
      <c r="D26" s="497"/>
      <c r="E26" s="497"/>
      <c r="F26" s="195"/>
      <c r="G26" s="497"/>
      <c r="H26" s="497"/>
      <c r="I26" s="497"/>
      <c r="J26" s="497"/>
    </row>
    <row r="27" spans="2:10" ht="12.75">
      <c r="B27" s="497"/>
      <c r="C27" s="497"/>
      <c r="D27" s="497"/>
      <c r="E27" s="497"/>
      <c r="F27" s="195"/>
      <c r="G27" s="497"/>
      <c r="H27" s="497"/>
      <c r="I27" s="497"/>
      <c r="J27" s="497"/>
    </row>
    <row r="28" spans="1:10" ht="13.5" thickBo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</row>
    <row r="29" spans="1:10" ht="15">
      <c r="A29" s="209"/>
      <c r="B29" s="493" t="s">
        <v>104</v>
      </c>
      <c r="C29" s="494"/>
      <c r="D29" s="494"/>
      <c r="E29" s="495"/>
      <c r="F29" s="209"/>
      <c r="G29" s="493" t="s">
        <v>96</v>
      </c>
      <c r="H29" s="494"/>
      <c r="I29" s="494"/>
      <c r="J29" s="495"/>
    </row>
    <row r="30" spans="1:10" ht="13.5" thickBot="1">
      <c r="A30" s="209"/>
      <c r="B30" s="210"/>
      <c r="C30" s="209"/>
      <c r="D30" s="209"/>
      <c r="E30" s="211"/>
      <c r="F30" s="209"/>
      <c r="G30" s="210"/>
      <c r="H30" s="209"/>
      <c r="I30" s="212"/>
      <c r="J30" s="213"/>
    </row>
    <row r="31" spans="1:14" s="360" customFormat="1" ht="69.75" customHeight="1" thickBot="1">
      <c r="A31" s="214"/>
      <c r="B31" s="215" t="s">
        <v>270</v>
      </c>
      <c r="C31" s="216" t="s">
        <v>271</v>
      </c>
      <c r="D31" s="217" t="s">
        <v>272</v>
      </c>
      <c r="E31" s="217" t="s">
        <v>105</v>
      </c>
      <c r="F31" s="214"/>
      <c r="G31" s="215" t="s">
        <v>62</v>
      </c>
      <c r="H31" s="218" t="s">
        <v>63</v>
      </c>
      <c r="I31" s="219" t="s">
        <v>64</v>
      </c>
      <c r="J31" s="219" t="s">
        <v>65</v>
      </c>
      <c r="N31" s="361"/>
    </row>
    <row r="32" spans="1:10" ht="13.5" thickBot="1">
      <c r="A32" s="209"/>
      <c r="B32" s="488" t="s">
        <v>273</v>
      </c>
      <c r="C32" s="489"/>
      <c r="D32" s="489"/>
      <c r="E32" s="490"/>
      <c r="F32" s="209"/>
      <c r="G32" s="488" t="s">
        <v>274</v>
      </c>
      <c r="H32" s="489"/>
      <c r="I32" s="489"/>
      <c r="J32" s="490"/>
    </row>
    <row r="33" spans="1:10" ht="18" customHeight="1" thickBot="1">
      <c r="A33" s="209"/>
      <c r="B33" s="366"/>
      <c r="C33" s="365"/>
      <c r="D33" s="365"/>
      <c r="E33" s="220">
        <f>SUM(C33:D33)</f>
        <v>0</v>
      </c>
      <c r="F33" s="209"/>
      <c r="G33" s="364"/>
      <c r="H33" s="363"/>
      <c r="I33" s="362"/>
      <c r="J33" s="273">
        <f>SUM(H33:I33)</f>
        <v>0</v>
      </c>
    </row>
    <row r="34" spans="1:10" ht="4.5" customHeight="1" thickBot="1">
      <c r="A34" s="209"/>
      <c r="B34" s="221">
        <v>20</v>
      </c>
      <c r="C34" s="222"/>
      <c r="D34" s="222"/>
      <c r="E34" s="222"/>
      <c r="F34" s="209"/>
      <c r="G34" s="221">
        <v>20</v>
      </c>
      <c r="H34" s="222"/>
      <c r="I34" s="222"/>
      <c r="J34" s="222"/>
    </row>
    <row r="35" spans="1:10" ht="13.5" thickBot="1">
      <c r="A35" s="209"/>
      <c r="B35" s="488" t="s">
        <v>66</v>
      </c>
      <c r="C35" s="489"/>
      <c r="D35" s="489"/>
      <c r="E35" s="490"/>
      <c r="F35" s="209"/>
      <c r="G35" s="491"/>
      <c r="H35" s="491"/>
      <c r="I35" s="491"/>
      <c r="J35" s="491"/>
    </row>
    <row r="36" spans="1:10" ht="18" customHeight="1" thickBot="1">
      <c r="A36" s="209"/>
      <c r="B36" s="364"/>
      <c r="C36" s="363"/>
      <c r="D36" s="363"/>
      <c r="E36" s="220">
        <f>SUM(C36:D36)</f>
        <v>0</v>
      </c>
      <c r="F36" s="209"/>
      <c r="G36" s="274"/>
      <c r="H36" s="275"/>
      <c r="I36" s="277"/>
      <c r="J36" s="275"/>
    </row>
    <row r="37" spans="1:10" ht="4.5" customHeight="1" thickBot="1">
      <c r="A37" s="209"/>
      <c r="B37" s="221"/>
      <c r="C37" s="222"/>
      <c r="D37" s="222"/>
      <c r="E37" s="222"/>
      <c r="F37" s="209"/>
      <c r="G37" s="276"/>
      <c r="H37" s="275"/>
      <c r="I37" s="277"/>
      <c r="J37" s="277"/>
    </row>
    <row r="38" spans="1:10" ht="13.5" thickBot="1">
      <c r="A38" s="209"/>
      <c r="B38" s="488" t="s">
        <v>67</v>
      </c>
      <c r="C38" s="489"/>
      <c r="D38" s="489"/>
      <c r="E38" s="490"/>
      <c r="F38" s="209"/>
      <c r="G38" s="491"/>
      <c r="H38" s="491"/>
      <c r="I38" s="491"/>
      <c r="J38" s="491"/>
    </row>
    <row r="39" spans="1:10" ht="18" customHeight="1" thickBot="1">
      <c r="A39" s="209"/>
      <c r="B39" s="364"/>
      <c r="C39" s="363"/>
      <c r="D39" s="363"/>
      <c r="E39" s="220">
        <f>SUM(C39:D39)</f>
        <v>0</v>
      </c>
      <c r="F39" s="209"/>
      <c r="G39" s="274"/>
      <c r="H39" s="275"/>
      <c r="I39" s="275"/>
      <c r="J39" s="275"/>
    </row>
    <row r="40" spans="2:10" ht="5.25" customHeight="1" thickBot="1">
      <c r="B40" s="221"/>
      <c r="C40" s="222"/>
      <c r="D40" s="222"/>
      <c r="E40" s="222"/>
      <c r="G40" s="221"/>
      <c r="H40" s="222"/>
      <c r="I40" s="222"/>
      <c r="J40" s="222"/>
    </row>
    <row r="44" ht="12.75">
      <c r="B44" s="203" t="s">
        <v>240</v>
      </c>
    </row>
  </sheetData>
  <sheetProtection password="CB7D" sheet="1"/>
  <mergeCells count="14">
    <mergeCell ref="A1:J1"/>
    <mergeCell ref="A2:J2"/>
    <mergeCell ref="B10:E10"/>
    <mergeCell ref="B12:E12"/>
    <mergeCell ref="B15:E27"/>
    <mergeCell ref="G15:J27"/>
    <mergeCell ref="B38:E38"/>
    <mergeCell ref="G38:J38"/>
    <mergeCell ref="B29:E29"/>
    <mergeCell ref="G29:J29"/>
    <mergeCell ref="B32:E32"/>
    <mergeCell ref="G32:J32"/>
    <mergeCell ref="B35:E35"/>
    <mergeCell ref="G35:J35"/>
  </mergeCells>
  <printOptions horizontalCentered="1"/>
  <pageMargins left="0.5" right="0.5" top="1" bottom="1" header="0.5" footer="0.5"/>
  <pageSetup fitToHeight="1" fitToWidth="1"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1" sqref="A1:J1"/>
    </sheetView>
  </sheetViews>
  <sheetFormatPr defaultColWidth="7.10546875" defaultRowHeight="15"/>
  <cols>
    <col min="1" max="1" width="5.3359375" style="204" customWidth="1"/>
    <col min="2" max="2" width="10.3359375" style="204" customWidth="1"/>
    <col min="3" max="4" width="8.88671875" style="204" customWidth="1"/>
    <col min="5" max="5" width="11.99609375" style="204" customWidth="1"/>
    <col min="6" max="6" width="3.4453125" style="204" customWidth="1"/>
    <col min="7" max="7" width="8.21484375" style="204" customWidth="1"/>
    <col min="8" max="8" width="8.4453125" style="204" customWidth="1"/>
    <col min="9" max="9" width="10.5546875" style="204" customWidth="1"/>
    <col min="10" max="10" width="12.3359375" style="204" customWidth="1"/>
    <col min="11" max="16384" width="7.10546875" style="204" customWidth="1"/>
  </cols>
  <sheetData>
    <row r="1" spans="1:10" ht="18">
      <c r="A1" s="492" t="s">
        <v>150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9.5" customHeight="1">
      <c r="A2" s="492" t="s">
        <v>151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9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5" customHeight="1">
      <c r="A4" s="203" t="s">
        <v>162</v>
      </c>
      <c r="C4" s="205">
        <f>'General Info'!B8</f>
        <v>0</v>
      </c>
      <c r="D4" s="205"/>
      <c r="E4" s="205"/>
      <c r="F4" s="205"/>
      <c r="G4" s="205"/>
      <c r="H4" s="203" t="s">
        <v>103</v>
      </c>
      <c r="I4" s="205">
        <f>'General Info'!F10</f>
        <v>0</v>
      </c>
      <c r="J4" s="205"/>
    </row>
    <row r="5" ht="7.5" customHeight="1"/>
    <row r="6" ht="12.75">
      <c r="A6" s="204" t="s">
        <v>268</v>
      </c>
    </row>
    <row r="7" ht="12.75">
      <c r="A7" s="204" t="s">
        <v>56</v>
      </c>
    </row>
    <row r="8" ht="12.75">
      <c r="A8" s="204" t="s">
        <v>57</v>
      </c>
    </row>
    <row r="10" spans="1:9" ht="12.75">
      <c r="A10" s="203" t="s">
        <v>58</v>
      </c>
      <c r="B10" s="499"/>
      <c r="C10" s="499"/>
      <c r="D10" s="499"/>
      <c r="E10" s="499"/>
      <c r="G10" s="206" t="s">
        <v>53</v>
      </c>
      <c r="I10" s="207" t="str">
        <f>'QFR Form'!D20</f>
        <v>1st Quarter</v>
      </c>
    </row>
    <row r="12" spans="1:5" ht="12.75">
      <c r="A12" s="203" t="s">
        <v>59</v>
      </c>
      <c r="B12" s="499"/>
      <c r="C12" s="499"/>
      <c r="D12" s="499"/>
      <c r="E12" s="499"/>
    </row>
    <row r="13" spans="2:7" ht="21.75" customHeight="1">
      <c r="B13" s="203" t="s">
        <v>60</v>
      </c>
      <c r="G13" s="203" t="s">
        <v>269</v>
      </c>
    </row>
    <row r="14" ht="12.75">
      <c r="G14" s="203" t="s">
        <v>61</v>
      </c>
    </row>
    <row r="15" spans="2:10" ht="12.75" customHeight="1">
      <c r="B15" s="498"/>
      <c r="C15" s="497"/>
      <c r="D15" s="497"/>
      <c r="E15" s="497"/>
      <c r="F15" s="195"/>
      <c r="G15" s="496"/>
      <c r="H15" s="497"/>
      <c r="I15" s="497"/>
      <c r="J15" s="497"/>
    </row>
    <row r="16" spans="2:10" ht="12.75">
      <c r="B16" s="497"/>
      <c r="C16" s="497"/>
      <c r="D16" s="497"/>
      <c r="E16" s="497"/>
      <c r="F16" s="195"/>
      <c r="G16" s="497"/>
      <c r="H16" s="497"/>
      <c r="I16" s="497"/>
      <c r="J16" s="497"/>
    </row>
    <row r="17" spans="2:10" ht="12.75">
      <c r="B17" s="497"/>
      <c r="C17" s="497"/>
      <c r="D17" s="497"/>
      <c r="E17" s="497"/>
      <c r="F17" s="195"/>
      <c r="G17" s="497"/>
      <c r="H17" s="497"/>
      <c r="I17" s="497"/>
      <c r="J17" s="497"/>
    </row>
    <row r="18" spans="2:10" ht="12.75">
      <c r="B18" s="497"/>
      <c r="C18" s="497"/>
      <c r="D18" s="497"/>
      <c r="E18" s="497"/>
      <c r="F18" s="195"/>
      <c r="G18" s="497"/>
      <c r="H18" s="497"/>
      <c r="I18" s="497"/>
      <c r="J18" s="497"/>
    </row>
    <row r="19" spans="2:10" ht="12.75">
      <c r="B19" s="497"/>
      <c r="C19" s="497"/>
      <c r="D19" s="497"/>
      <c r="E19" s="497"/>
      <c r="F19" s="195"/>
      <c r="G19" s="497"/>
      <c r="H19" s="497"/>
      <c r="I19" s="497"/>
      <c r="J19" s="497"/>
    </row>
    <row r="20" spans="2:10" ht="12.75">
      <c r="B20" s="497"/>
      <c r="C20" s="497"/>
      <c r="D20" s="497"/>
      <c r="E20" s="497"/>
      <c r="F20" s="195"/>
      <c r="G20" s="497"/>
      <c r="H20" s="497"/>
      <c r="I20" s="497"/>
      <c r="J20" s="497"/>
    </row>
    <row r="21" spans="2:10" ht="12.75">
      <c r="B21" s="497"/>
      <c r="C21" s="497"/>
      <c r="D21" s="497"/>
      <c r="E21" s="497"/>
      <c r="F21" s="195"/>
      <c r="G21" s="497"/>
      <c r="H21" s="497"/>
      <c r="I21" s="497"/>
      <c r="J21" s="497"/>
    </row>
    <row r="22" spans="2:10" ht="12.75">
      <c r="B22" s="497"/>
      <c r="C22" s="497"/>
      <c r="D22" s="497"/>
      <c r="E22" s="497"/>
      <c r="F22" s="195"/>
      <c r="G22" s="497"/>
      <c r="H22" s="497"/>
      <c r="I22" s="497"/>
      <c r="J22" s="497"/>
    </row>
    <row r="23" spans="1:10" ht="12.75">
      <c r="A23" s="208"/>
      <c r="B23" s="497"/>
      <c r="C23" s="497"/>
      <c r="D23" s="497"/>
      <c r="E23" s="497"/>
      <c r="F23" s="195"/>
      <c r="G23" s="497"/>
      <c r="H23" s="497"/>
      <c r="I23" s="497"/>
      <c r="J23" s="497"/>
    </row>
    <row r="24" spans="1:10" ht="12.75">
      <c r="A24" s="208"/>
      <c r="B24" s="497"/>
      <c r="C24" s="497"/>
      <c r="D24" s="497"/>
      <c r="E24" s="497"/>
      <c r="F24" s="195"/>
      <c r="G24" s="497"/>
      <c r="H24" s="497"/>
      <c r="I24" s="497"/>
      <c r="J24" s="497"/>
    </row>
    <row r="25" spans="1:10" ht="12.75">
      <c r="A25" s="208"/>
      <c r="B25" s="497"/>
      <c r="C25" s="497"/>
      <c r="D25" s="497"/>
      <c r="E25" s="497"/>
      <c r="F25" s="195"/>
      <c r="G25" s="497"/>
      <c r="H25" s="497"/>
      <c r="I25" s="497"/>
      <c r="J25" s="497"/>
    </row>
    <row r="26" spans="1:10" ht="12.75">
      <c r="A26" s="208"/>
      <c r="B26" s="497"/>
      <c r="C26" s="497"/>
      <c r="D26" s="497"/>
      <c r="E26" s="497"/>
      <c r="F26" s="195"/>
      <c r="G26" s="497"/>
      <c r="H26" s="497"/>
      <c r="I26" s="497"/>
      <c r="J26" s="497"/>
    </row>
    <row r="27" spans="2:10" ht="12.75">
      <c r="B27" s="497"/>
      <c r="C27" s="497"/>
      <c r="D27" s="497"/>
      <c r="E27" s="497"/>
      <c r="F27" s="195"/>
      <c r="G27" s="497"/>
      <c r="H27" s="497"/>
      <c r="I27" s="497"/>
      <c r="J27" s="497"/>
    </row>
    <row r="28" spans="1:10" ht="13.5" thickBo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</row>
    <row r="29" spans="1:10" ht="15">
      <c r="A29" s="209"/>
      <c r="B29" s="493" t="s">
        <v>104</v>
      </c>
      <c r="C29" s="494"/>
      <c r="D29" s="494"/>
      <c r="E29" s="495"/>
      <c r="F29" s="209"/>
      <c r="G29" s="493" t="s">
        <v>96</v>
      </c>
      <c r="H29" s="494"/>
      <c r="I29" s="494"/>
      <c r="J29" s="495"/>
    </row>
    <row r="30" spans="1:10" ht="13.5" thickBot="1">
      <c r="A30" s="209"/>
      <c r="B30" s="210"/>
      <c r="C30" s="209"/>
      <c r="D30" s="209"/>
      <c r="E30" s="211"/>
      <c r="F30" s="209"/>
      <c r="G30" s="210"/>
      <c r="H30" s="209"/>
      <c r="I30" s="212"/>
      <c r="J30" s="213"/>
    </row>
    <row r="31" spans="1:14" s="360" customFormat="1" ht="69.75" customHeight="1" thickBot="1">
      <c r="A31" s="214"/>
      <c r="B31" s="215" t="s">
        <v>270</v>
      </c>
      <c r="C31" s="216" t="s">
        <v>271</v>
      </c>
      <c r="D31" s="217" t="s">
        <v>272</v>
      </c>
      <c r="E31" s="217" t="s">
        <v>105</v>
      </c>
      <c r="F31" s="214"/>
      <c r="G31" s="215" t="s">
        <v>62</v>
      </c>
      <c r="H31" s="218" t="s">
        <v>63</v>
      </c>
      <c r="I31" s="219" t="s">
        <v>64</v>
      </c>
      <c r="J31" s="219" t="s">
        <v>65</v>
      </c>
      <c r="N31" s="361"/>
    </row>
    <row r="32" spans="1:10" ht="13.5" thickBot="1">
      <c r="A32" s="209"/>
      <c r="B32" s="488" t="s">
        <v>273</v>
      </c>
      <c r="C32" s="489"/>
      <c r="D32" s="489"/>
      <c r="E32" s="490"/>
      <c r="F32" s="209"/>
      <c r="G32" s="488" t="s">
        <v>274</v>
      </c>
      <c r="H32" s="489"/>
      <c r="I32" s="489"/>
      <c r="J32" s="490"/>
    </row>
    <row r="33" spans="1:10" ht="18" customHeight="1" thickBot="1">
      <c r="A33" s="209"/>
      <c r="B33" s="366"/>
      <c r="C33" s="365"/>
      <c r="D33" s="365"/>
      <c r="E33" s="220">
        <f>SUM(C33:D33)</f>
        <v>0</v>
      </c>
      <c r="F33" s="209"/>
      <c r="G33" s="364"/>
      <c r="H33" s="363"/>
      <c r="I33" s="362"/>
      <c r="J33" s="273">
        <f>SUM(H33:I33)</f>
        <v>0</v>
      </c>
    </row>
    <row r="34" spans="1:10" ht="4.5" customHeight="1" thickBot="1">
      <c r="A34" s="209"/>
      <c r="B34" s="221">
        <v>20</v>
      </c>
      <c r="C34" s="222"/>
      <c r="D34" s="222"/>
      <c r="E34" s="222"/>
      <c r="F34" s="209"/>
      <c r="G34" s="221">
        <v>20</v>
      </c>
      <c r="H34" s="222"/>
      <c r="I34" s="222"/>
      <c r="J34" s="222"/>
    </row>
    <row r="35" spans="1:10" ht="13.5" thickBot="1">
      <c r="A35" s="209"/>
      <c r="B35" s="488" t="s">
        <v>66</v>
      </c>
      <c r="C35" s="489"/>
      <c r="D35" s="489"/>
      <c r="E35" s="490"/>
      <c r="F35" s="209"/>
      <c r="G35" s="491"/>
      <c r="H35" s="491"/>
      <c r="I35" s="491"/>
      <c r="J35" s="491"/>
    </row>
    <row r="36" spans="1:10" ht="18" customHeight="1" thickBot="1">
      <c r="A36" s="209"/>
      <c r="B36" s="364"/>
      <c r="C36" s="363"/>
      <c r="D36" s="363"/>
      <c r="E36" s="220">
        <f>SUM(C36:D36)</f>
        <v>0</v>
      </c>
      <c r="F36" s="209"/>
      <c r="G36" s="274"/>
      <c r="H36" s="275"/>
      <c r="I36" s="277"/>
      <c r="J36" s="275"/>
    </row>
    <row r="37" spans="1:10" ht="4.5" customHeight="1" thickBot="1">
      <c r="A37" s="209"/>
      <c r="B37" s="221"/>
      <c r="C37" s="222"/>
      <c r="D37" s="222"/>
      <c r="E37" s="222"/>
      <c r="F37" s="209"/>
      <c r="G37" s="276"/>
      <c r="H37" s="275"/>
      <c r="I37" s="277"/>
      <c r="J37" s="277"/>
    </row>
    <row r="38" spans="1:10" ht="13.5" thickBot="1">
      <c r="A38" s="209"/>
      <c r="B38" s="488" t="s">
        <v>67</v>
      </c>
      <c r="C38" s="489"/>
      <c r="D38" s="489"/>
      <c r="E38" s="490"/>
      <c r="F38" s="209"/>
      <c r="G38" s="491"/>
      <c r="H38" s="491"/>
      <c r="I38" s="491"/>
      <c r="J38" s="491"/>
    </row>
    <row r="39" spans="1:10" ht="18" customHeight="1" thickBot="1">
      <c r="A39" s="209"/>
      <c r="B39" s="364"/>
      <c r="C39" s="363"/>
      <c r="D39" s="363"/>
      <c r="E39" s="220">
        <f>SUM(C39:D39)</f>
        <v>0</v>
      </c>
      <c r="F39" s="209"/>
      <c r="G39" s="274"/>
      <c r="H39" s="275"/>
      <c r="I39" s="275"/>
      <c r="J39" s="275"/>
    </row>
    <row r="40" spans="2:10" ht="5.25" customHeight="1" thickBot="1">
      <c r="B40" s="221"/>
      <c r="C40" s="222"/>
      <c r="D40" s="222"/>
      <c r="E40" s="222"/>
      <c r="G40" s="221"/>
      <c r="H40" s="222"/>
      <c r="I40" s="222"/>
      <c r="J40" s="222"/>
    </row>
    <row r="44" ht="12.75">
      <c r="B44" s="203" t="s">
        <v>240</v>
      </c>
    </row>
  </sheetData>
  <sheetProtection password="CB7D" sheet="1"/>
  <mergeCells count="14">
    <mergeCell ref="A1:J1"/>
    <mergeCell ref="A2:J2"/>
    <mergeCell ref="B10:E10"/>
    <mergeCell ref="B12:E12"/>
    <mergeCell ref="B15:E27"/>
    <mergeCell ref="G15:J27"/>
    <mergeCell ref="B38:E38"/>
    <mergeCell ref="G38:J38"/>
    <mergeCell ref="B29:E29"/>
    <mergeCell ref="G29:J29"/>
    <mergeCell ref="B32:E32"/>
    <mergeCell ref="G32:J32"/>
    <mergeCell ref="B35:E35"/>
    <mergeCell ref="G35:J35"/>
  </mergeCells>
  <printOptions horizontalCentered="1"/>
  <pageMargins left="0.5" right="0.5" top="1" bottom="1" header="0.5" footer="0.5"/>
  <pageSetup fitToHeight="1" fitToWidth="1"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L21" sqref="L21"/>
    </sheetView>
  </sheetViews>
  <sheetFormatPr defaultColWidth="7.10546875" defaultRowHeight="15"/>
  <cols>
    <col min="1" max="1" width="4.77734375" style="195" customWidth="1"/>
    <col min="2" max="2" width="9.77734375" style="195" customWidth="1"/>
    <col min="3" max="4" width="8.88671875" style="195" customWidth="1"/>
    <col min="5" max="5" width="11.5546875" style="195" customWidth="1"/>
    <col min="6" max="6" width="3.4453125" style="195" customWidth="1"/>
    <col min="7" max="7" width="5.77734375" style="195" customWidth="1"/>
    <col min="8" max="8" width="8.4453125" style="195" customWidth="1"/>
    <col min="9" max="9" width="8.77734375" style="195" customWidth="1"/>
    <col min="10" max="10" width="12.10546875" style="195" customWidth="1"/>
    <col min="11" max="16" width="7.10546875" style="225" customWidth="1"/>
    <col min="17" max="16384" width="7.10546875" style="195" customWidth="1"/>
  </cols>
  <sheetData>
    <row r="1" spans="1:10" ht="18">
      <c r="A1" s="492" t="s">
        <v>148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8">
      <c r="A2" s="492" t="s">
        <v>149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8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5" customHeight="1">
      <c r="A4" s="203" t="s">
        <v>162</v>
      </c>
      <c r="B4" s="204"/>
      <c r="C4" s="205">
        <f>'General Info'!B8</f>
        <v>0</v>
      </c>
      <c r="D4" s="205"/>
      <c r="E4" s="205"/>
      <c r="F4" s="205"/>
      <c r="G4" s="205"/>
      <c r="H4" s="203" t="s">
        <v>103</v>
      </c>
      <c r="I4" s="205">
        <f>'General Info'!F10</f>
        <v>0</v>
      </c>
      <c r="J4" s="205"/>
    </row>
    <row r="5" spans="1:10" ht="7.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2.75">
      <c r="A6" s="204" t="s">
        <v>68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>
      <c r="A7" s="228" t="s">
        <v>275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2.75">
      <c r="A8" s="228" t="s">
        <v>69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2.75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2.75">
      <c r="A10" s="203" t="s">
        <v>58</v>
      </c>
      <c r="B10" s="502"/>
      <c r="C10" s="502"/>
      <c r="D10" s="502"/>
      <c r="E10" s="502"/>
      <c r="F10" s="204"/>
      <c r="G10" s="203" t="s">
        <v>53</v>
      </c>
      <c r="H10" s="204"/>
      <c r="I10" s="500" t="str">
        <f>'QFR Form'!D20</f>
        <v>1st Quarter</v>
      </c>
      <c r="J10" s="500"/>
    </row>
    <row r="11" spans="1:10" ht="12.75">
      <c r="A11" s="204"/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ht="12.75">
      <c r="A12" s="203" t="s">
        <v>59</v>
      </c>
      <c r="B12" s="502"/>
      <c r="C12" s="502"/>
      <c r="D12" s="502"/>
      <c r="E12" s="502"/>
      <c r="F12" s="204"/>
      <c r="G12" s="203" t="s">
        <v>70</v>
      </c>
      <c r="H12" s="204"/>
      <c r="I12" s="501"/>
      <c r="J12" s="501"/>
    </row>
    <row r="13" spans="1:10" ht="21.75" customHeight="1">
      <c r="A13" s="204"/>
      <c r="B13" s="203" t="s">
        <v>71</v>
      </c>
      <c r="C13" s="204"/>
      <c r="D13" s="204"/>
      <c r="E13" s="204"/>
      <c r="F13" s="204"/>
      <c r="G13" s="203" t="s">
        <v>269</v>
      </c>
      <c r="H13" s="204"/>
      <c r="I13" s="204"/>
      <c r="J13" s="204"/>
    </row>
    <row r="14" spans="1:10" ht="12.75">
      <c r="A14" s="204"/>
      <c r="B14" s="203"/>
      <c r="C14" s="204"/>
      <c r="D14" s="204"/>
      <c r="E14" s="204"/>
      <c r="F14" s="204"/>
      <c r="G14" s="203" t="s">
        <v>61</v>
      </c>
      <c r="H14" s="204"/>
      <c r="I14" s="204"/>
      <c r="J14" s="204"/>
    </row>
    <row r="15" spans="1:10" ht="12.75">
      <c r="A15" s="204"/>
      <c r="B15" s="498"/>
      <c r="C15" s="497"/>
      <c r="D15" s="497"/>
      <c r="E15" s="497"/>
      <c r="G15" s="498"/>
      <c r="H15" s="497"/>
      <c r="I15" s="497"/>
      <c r="J15" s="497"/>
    </row>
    <row r="16" spans="1:10" ht="12.75">
      <c r="A16" s="204"/>
      <c r="B16" s="497"/>
      <c r="C16" s="497"/>
      <c r="D16" s="497"/>
      <c r="E16" s="497"/>
      <c r="G16" s="497"/>
      <c r="H16" s="497"/>
      <c r="I16" s="497"/>
      <c r="J16" s="497"/>
    </row>
    <row r="17" spans="1:10" ht="12.75">
      <c r="A17" s="204"/>
      <c r="B17" s="497"/>
      <c r="C17" s="497"/>
      <c r="D17" s="497"/>
      <c r="E17" s="497"/>
      <c r="G17" s="497"/>
      <c r="H17" s="497"/>
      <c r="I17" s="497"/>
      <c r="J17" s="497"/>
    </row>
    <row r="18" spans="1:10" ht="12.75">
      <c r="A18" s="204"/>
      <c r="B18" s="497"/>
      <c r="C18" s="497"/>
      <c r="D18" s="497"/>
      <c r="E18" s="497"/>
      <c r="G18" s="497"/>
      <c r="H18" s="497"/>
      <c r="I18" s="497"/>
      <c r="J18" s="497"/>
    </row>
    <row r="19" spans="1:10" ht="12.75">
      <c r="A19" s="204"/>
      <c r="B19" s="497"/>
      <c r="C19" s="497"/>
      <c r="D19" s="497"/>
      <c r="E19" s="497"/>
      <c r="G19" s="497"/>
      <c r="H19" s="497"/>
      <c r="I19" s="497"/>
      <c r="J19" s="497"/>
    </row>
    <row r="20" spans="1:10" ht="12.75">
      <c r="A20" s="204"/>
      <c r="B20" s="497"/>
      <c r="C20" s="497"/>
      <c r="D20" s="497"/>
      <c r="E20" s="497"/>
      <c r="G20" s="497"/>
      <c r="H20" s="497"/>
      <c r="I20" s="497"/>
      <c r="J20" s="497"/>
    </row>
    <row r="21" spans="1:10" ht="12.75">
      <c r="A21" s="204"/>
      <c r="B21" s="497"/>
      <c r="C21" s="497"/>
      <c r="D21" s="497"/>
      <c r="E21" s="497"/>
      <c r="G21" s="497"/>
      <c r="H21" s="497"/>
      <c r="I21" s="497"/>
      <c r="J21" s="497"/>
    </row>
    <row r="22" spans="1:10" ht="12.75">
      <c r="A22" s="204"/>
      <c r="B22" s="497"/>
      <c r="C22" s="497"/>
      <c r="D22" s="497"/>
      <c r="E22" s="497"/>
      <c r="G22" s="497"/>
      <c r="H22" s="497"/>
      <c r="I22" s="497"/>
      <c r="J22" s="497"/>
    </row>
    <row r="23" spans="1:10" ht="12.75">
      <c r="A23" s="208"/>
      <c r="B23" s="497"/>
      <c r="C23" s="497"/>
      <c r="D23" s="497"/>
      <c r="E23" s="497"/>
      <c r="G23" s="497"/>
      <c r="H23" s="497"/>
      <c r="I23" s="497"/>
      <c r="J23" s="497"/>
    </row>
    <row r="24" spans="1:10" ht="12.75">
      <c r="A24" s="208"/>
      <c r="B24" s="497"/>
      <c r="C24" s="497"/>
      <c r="D24" s="497"/>
      <c r="E24" s="497"/>
      <c r="G24" s="497"/>
      <c r="H24" s="497"/>
      <c r="I24" s="497"/>
      <c r="J24" s="497"/>
    </row>
    <row r="25" spans="1:10" ht="12.75">
      <c r="A25" s="208"/>
      <c r="B25" s="497"/>
      <c r="C25" s="497"/>
      <c r="D25" s="497"/>
      <c r="E25" s="497"/>
      <c r="G25" s="497"/>
      <c r="H25" s="497"/>
      <c r="I25" s="497"/>
      <c r="J25" s="497"/>
    </row>
    <row r="26" spans="1:10" ht="12.75">
      <c r="A26" s="208"/>
      <c r="B26" s="497"/>
      <c r="C26" s="497"/>
      <c r="D26" s="497"/>
      <c r="E26" s="497"/>
      <c r="G26" s="497"/>
      <c r="H26" s="497"/>
      <c r="I26" s="497"/>
      <c r="J26" s="497"/>
    </row>
    <row r="27" spans="1:10" ht="12.75">
      <c r="A27" s="204"/>
      <c r="B27" s="497"/>
      <c r="C27" s="497"/>
      <c r="D27" s="497"/>
      <c r="E27" s="497"/>
      <c r="G27" s="497"/>
      <c r="H27" s="497"/>
      <c r="I27" s="497"/>
      <c r="J27" s="497"/>
    </row>
    <row r="28" spans="1:10" ht="13.5" thickBot="1">
      <c r="A28" s="209"/>
      <c r="B28" s="209"/>
      <c r="C28" s="209"/>
      <c r="D28" s="209"/>
      <c r="E28" s="209"/>
      <c r="F28" s="224"/>
      <c r="G28" s="209"/>
      <c r="H28" s="209"/>
      <c r="I28" s="209"/>
      <c r="J28" s="209"/>
    </row>
    <row r="29" spans="1:10" ht="15">
      <c r="A29" s="209"/>
      <c r="B29" s="493" t="s">
        <v>104</v>
      </c>
      <c r="C29" s="494"/>
      <c r="D29" s="494"/>
      <c r="E29" s="495"/>
      <c r="F29" s="209"/>
      <c r="G29" s="493" t="s">
        <v>96</v>
      </c>
      <c r="H29" s="494"/>
      <c r="I29" s="494"/>
      <c r="J29" s="495"/>
    </row>
    <row r="30" spans="1:10" ht="13.5" thickBot="1">
      <c r="A30" s="209"/>
      <c r="B30" s="210"/>
      <c r="C30" s="209"/>
      <c r="D30" s="209"/>
      <c r="E30" s="211"/>
      <c r="F30" s="209"/>
      <c r="G30" s="210"/>
      <c r="H30" s="209"/>
      <c r="I30" s="212"/>
      <c r="J30" s="213"/>
    </row>
    <row r="31" spans="1:16" s="196" customFormat="1" ht="69.75" customHeight="1" thickBot="1">
      <c r="A31" s="214"/>
      <c r="B31" s="216" t="s">
        <v>276</v>
      </c>
      <c r="C31" s="216" t="s">
        <v>277</v>
      </c>
      <c r="D31" s="217" t="s">
        <v>272</v>
      </c>
      <c r="E31" s="217" t="s">
        <v>105</v>
      </c>
      <c r="F31" s="214"/>
      <c r="G31" s="215" t="s">
        <v>62</v>
      </c>
      <c r="H31" s="218" t="s">
        <v>63</v>
      </c>
      <c r="I31" s="219" t="s">
        <v>64</v>
      </c>
      <c r="J31" s="219" t="s">
        <v>65</v>
      </c>
      <c r="K31" s="226"/>
      <c r="L31" s="226"/>
      <c r="M31" s="226"/>
      <c r="N31" s="226"/>
      <c r="O31" s="227"/>
      <c r="P31" s="226"/>
    </row>
    <row r="32" spans="1:10" ht="13.5" thickBot="1">
      <c r="A32" s="209"/>
      <c r="B32" s="488" t="s">
        <v>273</v>
      </c>
      <c r="C32" s="489"/>
      <c r="D32" s="489"/>
      <c r="E32" s="490"/>
      <c r="F32" s="209"/>
      <c r="G32" s="488" t="s">
        <v>274</v>
      </c>
      <c r="H32" s="489"/>
      <c r="I32" s="489"/>
      <c r="J32" s="490"/>
    </row>
    <row r="33" spans="1:10" ht="18" customHeight="1" thickBot="1">
      <c r="A33" s="209"/>
      <c r="B33" s="197"/>
      <c r="C33" s="198"/>
      <c r="D33" s="198"/>
      <c r="E33" s="220">
        <f>SUM(C33:D33)</f>
        <v>0</v>
      </c>
      <c r="F33" s="209"/>
      <c r="G33" s="199"/>
      <c r="H33" s="200"/>
      <c r="I33" s="201"/>
      <c r="J33" s="220">
        <f>SUM(H33:I33)</f>
        <v>0</v>
      </c>
    </row>
    <row r="34" spans="1:10" ht="4.5" customHeight="1" thickBot="1">
      <c r="A34" s="209"/>
      <c r="B34" s="221">
        <v>20</v>
      </c>
      <c r="C34" s="222"/>
      <c r="D34" s="222"/>
      <c r="E34" s="222"/>
      <c r="F34" s="209"/>
      <c r="G34" s="221"/>
      <c r="H34" s="222"/>
      <c r="I34" s="223"/>
      <c r="J34" s="223"/>
    </row>
    <row r="35" spans="1:10" ht="13.5" thickBot="1">
      <c r="A35" s="209"/>
      <c r="B35" s="488" t="s">
        <v>66</v>
      </c>
      <c r="C35" s="489"/>
      <c r="D35" s="489"/>
      <c r="E35" s="490"/>
      <c r="F35" s="209"/>
      <c r="G35" s="491"/>
      <c r="H35" s="491"/>
      <c r="I35" s="491"/>
      <c r="J35" s="491"/>
    </row>
    <row r="36" spans="1:10" ht="18" customHeight="1" thickBot="1">
      <c r="A36" s="209"/>
      <c r="B36" s="199"/>
      <c r="C36" s="200"/>
      <c r="D36" s="200"/>
      <c r="E36" s="220">
        <f>SUM(C36:D36)</f>
        <v>0</v>
      </c>
      <c r="F36" s="209"/>
      <c r="G36" s="274"/>
      <c r="H36" s="275"/>
      <c r="I36" s="277"/>
      <c r="J36" s="275"/>
    </row>
    <row r="37" spans="1:10" ht="4.5" customHeight="1" thickBot="1">
      <c r="A37" s="209"/>
      <c r="B37" s="221"/>
      <c r="C37" s="222"/>
      <c r="D37" s="222"/>
      <c r="E37" s="222"/>
      <c r="F37" s="209"/>
      <c r="G37" s="276"/>
      <c r="H37" s="275"/>
      <c r="I37" s="277"/>
      <c r="J37" s="277"/>
    </row>
    <row r="38" spans="1:10" ht="13.5" thickBot="1">
      <c r="A38" s="209"/>
      <c r="B38" s="488" t="s">
        <v>67</v>
      </c>
      <c r="C38" s="489"/>
      <c r="D38" s="489"/>
      <c r="E38" s="490"/>
      <c r="F38" s="209"/>
      <c r="G38" s="491"/>
      <c r="H38" s="491"/>
      <c r="I38" s="491"/>
      <c r="J38" s="491"/>
    </row>
    <row r="39" spans="1:10" ht="18" customHeight="1" thickBot="1">
      <c r="A39" s="209"/>
      <c r="B39" s="199"/>
      <c r="C39" s="200"/>
      <c r="D39" s="200"/>
      <c r="E39" s="220">
        <f>SUM(C39:D39)</f>
        <v>0</v>
      </c>
      <c r="F39" s="209"/>
      <c r="G39" s="274"/>
      <c r="H39" s="275"/>
      <c r="I39" s="275"/>
      <c r="J39" s="275"/>
    </row>
    <row r="40" spans="1:10" ht="5.25" customHeight="1" thickBot="1">
      <c r="A40" s="204"/>
      <c r="B40" s="221"/>
      <c r="C40" s="222"/>
      <c r="D40" s="222"/>
      <c r="E40" s="222"/>
      <c r="F40" s="204"/>
      <c r="G40" s="221"/>
      <c r="H40" s="222"/>
      <c r="I40" s="222"/>
      <c r="J40" s="222"/>
    </row>
    <row r="41" spans="1:10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ht="12.75">
      <c r="A44" s="204"/>
      <c r="B44" s="203" t="s">
        <v>241</v>
      </c>
      <c r="C44" s="204"/>
      <c r="D44" s="204"/>
      <c r="E44" s="204"/>
      <c r="F44" s="204"/>
      <c r="G44" s="204"/>
      <c r="H44" s="204"/>
      <c r="I44" s="204"/>
      <c r="J44" s="204"/>
    </row>
  </sheetData>
  <sheetProtection password="CB7D" sheet="1"/>
  <mergeCells count="16">
    <mergeCell ref="B35:E35"/>
    <mergeCell ref="B32:E32"/>
    <mergeCell ref="B38:E38"/>
    <mergeCell ref="G32:J32"/>
    <mergeCell ref="G35:J35"/>
    <mergeCell ref="G38:J38"/>
    <mergeCell ref="A1:J1"/>
    <mergeCell ref="A2:J2"/>
    <mergeCell ref="B29:E29"/>
    <mergeCell ref="G29:J29"/>
    <mergeCell ref="I10:J10"/>
    <mergeCell ref="I12:J12"/>
    <mergeCell ref="G15:J27"/>
    <mergeCell ref="B15:E27"/>
    <mergeCell ref="B12:E12"/>
    <mergeCell ref="B10:E10"/>
  </mergeCells>
  <printOptions horizontalCentered="1"/>
  <pageMargins left="0.38" right="0.5" top="1" bottom="1" header="0.5" footer="0.5"/>
  <pageSetup fitToHeight="1" fitToWidth="1"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L21" sqref="L21"/>
    </sheetView>
  </sheetViews>
  <sheetFormatPr defaultColWidth="7.10546875" defaultRowHeight="15"/>
  <cols>
    <col min="1" max="1" width="4.77734375" style="195" customWidth="1"/>
    <col min="2" max="2" width="9.77734375" style="195" customWidth="1"/>
    <col min="3" max="4" width="8.88671875" style="195" customWidth="1"/>
    <col min="5" max="5" width="11.5546875" style="195" customWidth="1"/>
    <col min="6" max="6" width="3.4453125" style="195" customWidth="1"/>
    <col min="7" max="7" width="5.77734375" style="195" customWidth="1"/>
    <col min="8" max="8" width="8.4453125" style="195" customWidth="1"/>
    <col min="9" max="9" width="8.77734375" style="195" customWidth="1"/>
    <col min="10" max="10" width="12.10546875" style="195" customWidth="1"/>
    <col min="11" max="16" width="7.10546875" style="225" customWidth="1"/>
    <col min="17" max="16384" width="7.10546875" style="195" customWidth="1"/>
  </cols>
  <sheetData>
    <row r="1" spans="1:10" ht="18">
      <c r="A1" s="492" t="s">
        <v>148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8">
      <c r="A2" s="492" t="s">
        <v>149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8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5" customHeight="1">
      <c r="A4" s="203" t="s">
        <v>162</v>
      </c>
      <c r="B4" s="204"/>
      <c r="C4" s="205">
        <f>'General Info'!B8</f>
        <v>0</v>
      </c>
      <c r="D4" s="205"/>
      <c r="E4" s="205"/>
      <c r="F4" s="205"/>
      <c r="G4" s="205"/>
      <c r="H4" s="203" t="s">
        <v>103</v>
      </c>
      <c r="I4" s="205">
        <f>'General Info'!F10</f>
        <v>0</v>
      </c>
      <c r="J4" s="205"/>
    </row>
    <row r="5" spans="1:10" ht="7.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2.75">
      <c r="A6" s="204" t="s">
        <v>68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>
      <c r="A7" s="228" t="s">
        <v>275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2.75">
      <c r="A8" s="228" t="s">
        <v>69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2.75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2.75">
      <c r="A10" s="203" t="s">
        <v>58</v>
      </c>
      <c r="B10" s="502"/>
      <c r="C10" s="502"/>
      <c r="D10" s="502"/>
      <c r="E10" s="502"/>
      <c r="F10" s="204"/>
      <c r="G10" s="203" t="s">
        <v>53</v>
      </c>
      <c r="H10" s="204"/>
      <c r="I10" s="500" t="str">
        <f>'QFR Form'!D20</f>
        <v>1st Quarter</v>
      </c>
      <c r="J10" s="500"/>
    </row>
    <row r="11" spans="1:10" ht="12.75">
      <c r="A11" s="204"/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ht="12.75">
      <c r="A12" s="203" t="s">
        <v>59</v>
      </c>
      <c r="B12" s="502"/>
      <c r="C12" s="502"/>
      <c r="D12" s="502"/>
      <c r="E12" s="502"/>
      <c r="F12" s="204"/>
      <c r="G12" s="203" t="s">
        <v>70</v>
      </c>
      <c r="H12" s="204"/>
      <c r="I12" s="501"/>
      <c r="J12" s="501"/>
    </row>
    <row r="13" spans="1:10" ht="21.75" customHeight="1">
      <c r="A13" s="204"/>
      <c r="B13" s="203" t="s">
        <v>71</v>
      </c>
      <c r="C13" s="204"/>
      <c r="D13" s="204"/>
      <c r="E13" s="204"/>
      <c r="F13" s="204"/>
      <c r="G13" s="203" t="s">
        <v>269</v>
      </c>
      <c r="H13" s="204"/>
      <c r="I13" s="204"/>
      <c r="J13" s="204"/>
    </row>
    <row r="14" spans="1:10" ht="12.75">
      <c r="A14" s="204"/>
      <c r="B14" s="203"/>
      <c r="C14" s="204"/>
      <c r="D14" s="204"/>
      <c r="E14" s="204"/>
      <c r="F14" s="204"/>
      <c r="G14" s="203" t="s">
        <v>61</v>
      </c>
      <c r="H14" s="204"/>
      <c r="I14" s="204"/>
      <c r="J14" s="204"/>
    </row>
    <row r="15" spans="1:10" ht="12.75">
      <c r="A15" s="204"/>
      <c r="B15" s="498"/>
      <c r="C15" s="497"/>
      <c r="D15" s="497"/>
      <c r="E15" s="497"/>
      <c r="G15" s="498"/>
      <c r="H15" s="497"/>
      <c r="I15" s="497"/>
      <c r="J15" s="497"/>
    </row>
    <row r="16" spans="1:10" ht="12.75">
      <c r="A16" s="204"/>
      <c r="B16" s="497"/>
      <c r="C16" s="497"/>
      <c r="D16" s="497"/>
      <c r="E16" s="497"/>
      <c r="G16" s="497"/>
      <c r="H16" s="497"/>
      <c r="I16" s="497"/>
      <c r="J16" s="497"/>
    </row>
    <row r="17" spans="1:10" ht="12.75">
      <c r="A17" s="204"/>
      <c r="B17" s="497"/>
      <c r="C17" s="497"/>
      <c r="D17" s="497"/>
      <c r="E17" s="497"/>
      <c r="G17" s="497"/>
      <c r="H17" s="497"/>
      <c r="I17" s="497"/>
      <c r="J17" s="497"/>
    </row>
    <row r="18" spans="1:10" ht="12.75">
      <c r="A18" s="204"/>
      <c r="B18" s="497"/>
      <c r="C18" s="497"/>
      <c r="D18" s="497"/>
      <c r="E18" s="497"/>
      <c r="G18" s="497"/>
      <c r="H18" s="497"/>
      <c r="I18" s="497"/>
      <c r="J18" s="497"/>
    </row>
    <row r="19" spans="1:10" ht="12.75">
      <c r="A19" s="204"/>
      <c r="B19" s="497"/>
      <c r="C19" s="497"/>
      <c r="D19" s="497"/>
      <c r="E19" s="497"/>
      <c r="G19" s="497"/>
      <c r="H19" s="497"/>
      <c r="I19" s="497"/>
      <c r="J19" s="497"/>
    </row>
    <row r="20" spans="1:10" ht="12.75">
      <c r="A20" s="204"/>
      <c r="B20" s="497"/>
      <c r="C20" s="497"/>
      <c r="D20" s="497"/>
      <c r="E20" s="497"/>
      <c r="G20" s="497"/>
      <c r="H20" s="497"/>
      <c r="I20" s="497"/>
      <c r="J20" s="497"/>
    </row>
    <row r="21" spans="1:10" ht="12.75">
      <c r="A21" s="204"/>
      <c r="B21" s="497"/>
      <c r="C21" s="497"/>
      <c r="D21" s="497"/>
      <c r="E21" s="497"/>
      <c r="G21" s="497"/>
      <c r="H21" s="497"/>
      <c r="I21" s="497"/>
      <c r="J21" s="497"/>
    </row>
    <row r="22" spans="1:10" ht="12.75">
      <c r="A22" s="204"/>
      <c r="B22" s="497"/>
      <c r="C22" s="497"/>
      <c r="D22" s="497"/>
      <c r="E22" s="497"/>
      <c r="G22" s="497"/>
      <c r="H22" s="497"/>
      <c r="I22" s="497"/>
      <c r="J22" s="497"/>
    </row>
    <row r="23" spans="1:10" ht="12.75">
      <c r="A23" s="208"/>
      <c r="B23" s="497"/>
      <c r="C23" s="497"/>
      <c r="D23" s="497"/>
      <c r="E23" s="497"/>
      <c r="G23" s="497"/>
      <c r="H23" s="497"/>
      <c r="I23" s="497"/>
      <c r="J23" s="497"/>
    </row>
    <row r="24" spans="1:10" ht="12.75">
      <c r="A24" s="208"/>
      <c r="B24" s="497"/>
      <c r="C24" s="497"/>
      <c r="D24" s="497"/>
      <c r="E24" s="497"/>
      <c r="G24" s="497"/>
      <c r="H24" s="497"/>
      <c r="I24" s="497"/>
      <c r="J24" s="497"/>
    </row>
    <row r="25" spans="1:10" ht="12.75">
      <c r="A25" s="208"/>
      <c r="B25" s="497"/>
      <c r="C25" s="497"/>
      <c r="D25" s="497"/>
      <c r="E25" s="497"/>
      <c r="G25" s="497"/>
      <c r="H25" s="497"/>
      <c r="I25" s="497"/>
      <c r="J25" s="497"/>
    </row>
    <row r="26" spans="1:10" ht="12.75">
      <c r="A26" s="208"/>
      <c r="B26" s="497"/>
      <c r="C26" s="497"/>
      <c r="D26" s="497"/>
      <c r="E26" s="497"/>
      <c r="G26" s="497"/>
      <c r="H26" s="497"/>
      <c r="I26" s="497"/>
      <c r="J26" s="497"/>
    </row>
    <row r="27" spans="1:10" ht="12.75">
      <c r="A27" s="204"/>
      <c r="B27" s="497"/>
      <c r="C27" s="497"/>
      <c r="D27" s="497"/>
      <c r="E27" s="497"/>
      <c r="G27" s="497"/>
      <c r="H27" s="497"/>
      <c r="I27" s="497"/>
      <c r="J27" s="497"/>
    </row>
    <row r="28" spans="1:10" ht="13.5" thickBot="1">
      <c r="A28" s="209"/>
      <c r="B28" s="209"/>
      <c r="C28" s="209"/>
      <c r="D28" s="209"/>
      <c r="E28" s="209"/>
      <c r="F28" s="224"/>
      <c r="G28" s="209"/>
      <c r="H28" s="209"/>
      <c r="I28" s="209"/>
      <c r="J28" s="209"/>
    </row>
    <row r="29" spans="1:10" ht="15">
      <c r="A29" s="209"/>
      <c r="B29" s="493" t="s">
        <v>104</v>
      </c>
      <c r="C29" s="494"/>
      <c r="D29" s="494"/>
      <c r="E29" s="495"/>
      <c r="F29" s="209"/>
      <c r="G29" s="493" t="s">
        <v>96</v>
      </c>
      <c r="H29" s="494"/>
      <c r="I29" s="494"/>
      <c r="J29" s="495"/>
    </row>
    <row r="30" spans="1:10" ht="13.5" thickBot="1">
      <c r="A30" s="209"/>
      <c r="B30" s="210"/>
      <c r="C30" s="209"/>
      <c r="D30" s="209"/>
      <c r="E30" s="211"/>
      <c r="F30" s="209"/>
      <c r="G30" s="210"/>
      <c r="H30" s="209"/>
      <c r="I30" s="212"/>
      <c r="J30" s="213"/>
    </row>
    <row r="31" spans="1:16" s="196" customFormat="1" ht="69.75" customHeight="1" thickBot="1">
      <c r="A31" s="214"/>
      <c r="B31" s="216" t="s">
        <v>276</v>
      </c>
      <c r="C31" s="216" t="s">
        <v>277</v>
      </c>
      <c r="D31" s="217" t="s">
        <v>272</v>
      </c>
      <c r="E31" s="217" t="s">
        <v>105</v>
      </c>
      <c r="F31" s="214"/>
      <c r="G31" s="215" t="s">
        <v>62</v>
      </c>
      <c r="H31" s="218" t="s">
        <v>63</v>
      </c>
      <c r="I31" s="219" t="s">
        <v>64</v>
      </c>
      <c r="J31" s="219" t="s">
        <v>65</v>
      </c>
      <c r="K31" s="226"/>
      <c r="L31" s="226"/>
      <c r="M31" s="226"/>
      <c r="N31" s="226"/>
      <c r="O31" s="227"/>
      <c r="P31" s="226"/>
    </row>
    <row r="32" spans="1:10" ht="13.5" thickBot="1">
      <c r="A32" s="209"/>
      <c r="B32" s="488" t="s">
        <v>273</v>
      </c>
      <c r="C32" s="489"/>
      <c r="D32" s="489"/>
      <c r="E32" s="490"/>
      <c r="F32" s="209"/>
      <c r="G32" s="488" t="s">
        <v>274</v>
      </c>
      <c r="H32" s="489"/>
      <c r="I32" s="489"/>
      <c r="J32" s="490"/>
    </row>
    <row r="33" spans="1:10" ht="18" customHeight="1" thickBot="1">
      <c r="A33" s="209"/>
      <c r="B33" s="197"/>
      <c r="C33" s="198"/>
      <c r="D33" s="198"/>
      <c r="E33" s="220">
        <f>SUM(C33:D33)</f>
        <v>0</v>
      </c>
      <c r="F33" s="209"/>
      <c r="G33" s="199"/>
      <c r="H33" s="200"/>
      <c r="I33" s="201"/>
      <c r="J33" s="220">
        <f>SUM(H33:I33)</f>
        <v>0</v>
      </c>
    </row>
    <row r="34" spans="1:10" ht="4.5" customHeight="1" thickBot="1">
      <c r="A34" s="209"/>
      <c r="B34" s="221">
        <v>20</v>
      </c>
      <c r="C34" s="222"/>
      <c r="D34" s="222"/>
      <c r="E34" s="222"/>
      <c r="F34" s="209"/>
      <c r="G34" s="221"/>
      <c r="H34" s="222"/>
      <c r="I34" s="223"/>
      <c r="J34" s="223"/>
    </row>
    <row r="35" spans="1:10" ht="13.5" thickBot="1">
      <c r="A35" s="209"/>
      <c r="B35" s="488" t="s">
        <v>66</v>
      </c>
      <c r="C35" s="489"/>
      <c r="D35" s="489"/>
      <c r="E35" s="490"/>
      <c r="F35" s="209"/>
      <c r="G35" s="491"/>
      <c r="H35" s="491"/>
      <c r="I35" s="491"/>
      <c r="J35" s="491"/>
    </row>
    <row r="36" spans="1:10" ht="18" customHeight="1" thickBot="1">
      <c r="A36" s="209"/>
      <c r="B36" s="199"/>
      <c r="C36" s="200"/>
      <c r="D36" s="200"/>
      <c r="E36" s="220">
        <f>SUM(C36:D36)</f>
        <v>0</v>
      </c>
      <c r="F36" s="209"/>
      <c r="G36" s="274"/>
      <c r="H36" s="275"/>
      <c r="I36" s="277"/>
      <c r="J36" s="275"/>
    </row>
    <row r="37" spans="1:10" ht="4.5" customHeight="1" thickBot="1">
      <c r="A37" s="209"/>
      <c r="B37" s="221"/>
      <c r="C37" s="222"/>
      <c r="D37" s="222"/>
      <c r="E37" s="222"/>
      <c r="F37" s="209"/>
      <c r="G37" s="276"/>
      <c r="H37" s="275"/>
      <c r="I37" s="277"/>
      <c r="J37" s="277"/>
    </row>
    <row r="38" spans="1:10" ht="13.5" thickBot="1">
      <c r="A38" s="209"/>
      <c r="B38" s="488" t="s">
        <v>67</v>
      </c>
      <c r="C38" s="489"/>
      <c r="D38" s="489"/>
      <c r="E38" s="490"/>
      <c r="F38" s="209"/>
      <c r="G38" s="491"/>
      <c r="H38" s="491"/>
      <c r="I38" s="491"/>
      <c r="J38" s="491"/>
    </row>
    <row r="39" spans="1:10" ht="18" customHeight="1" thickBot="1">
      <c r="A39" s="209"/>
      <c r="B39" s="199"/>
      <c r="C39" s="200"/>
      <c r="D39" s="200"/>
      <c r="E39" s="220">
        <f>SUM(C39:D39)</f>
        <v>0</v>
      </c>
      <c r="F39" s="209"/>
      <c r="G39" s="274"/>
      <c r="H39" s="275"/>
      <c r="I39" s="275"/>
      <c r="J39" s="275"/>
    </row>
    <row r="40" spans="1:10" ht="5.25" customHeight="1" thickBot="1">
      <c r="A40" s="204"/>
      <c r="B40" s="221"/>
      <c r="C40" s="222"/>
      <c r="D40" s="222"/>
      <c r="E40" s="222"/>
      <c r="F40" s="204"/>
      <c r="G40" s="221"/>
      <c r="H40" s="222"/>
      <c r="I40" s="222"/>
      <c r="J40" s="222"/>
    </row>
    <row r="41" spans="1:10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ht="12.75">
      <c r="A44" s="204"/>
      <c r="B44" s="203" t="s">
        <v>241</v>
      </c>
      <c r="C44" s="204"/>
      <c r="D44" s="204"/>
      <c r="E44" s="204"/>
      <c r="F44" s="204"/>
      <c r="G44" s="204"/>
      <c r="H44" s="204"/>
      <c r="I44" s="204"/>
      <c r="J44" s="204"/>
    </row>
  </sheetData>
  <sheetProtection password="CB7D" sheet="1"/>
  <mergeCells count="16">
    <mergeCell ref="A1:J1"/>
    <mergeCell ref="A2:J2"/>
    <mergeCell ref="B10:E10"/>
    <mergeCell ref="I10:J10"/>
    <mergeCell ref="B12:E12"/>
    <mergeCell ref="I12:J12"/>
    <mergeCell ref="B35:E35"/>
    <mergeCell ref="G35:J35"/>
    <mergeCell ref="B38:E38"/>
    <mergeCell ref="G38:J38"/>
    <mergeCell ref="B15:E27"/>
    <mergeCell ref="G15:J27"/>
    <mergeCell ref="B29:E29"/>
    <mergeCell ref="G29:J29"/>
    <mergeCell ref="B32:E32"/>
    <mergeCell ref="G32:J32"/>
  </mergeCells>
  <printOptions horizontalCentered="1"/>
  <pageMargins left="0.38" right="0.5" top="1" bottom="1" header="0.5" footer="0.5"/>
  <pageSetup fitToHeight="1" fitToWidth="1"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L21" sqref="L21"/>
    </sheetView>
  </sheetViews>
  <sheetFormatPr defaultColWidth="7.10546875" defaultRowHeight="15"/>
  <cols>
    <col min="1" max="1" width="4.77734375" style="195" customWidth="1"/>
    <col min="2" max="2" width="9.77734375" style="195" customWidth="1"/>
    <col min="3" max="4" width="8.88671875" style="195" customWidth="1"/>
    <col min="5" max="5" width="11.5546875" style="195" customWidth="1"/>
    <col min="6" max="6" width="3.4453125" style="195" customWidth="1"/>
    <col min="7" max="7" width="5.77734375" style="195" customWidth="1"/>
    <col min="8" max="8" width="8.4453125" style="195" customWidth="1"/>
    <col min="9" max="9" width="8.77734375" style="195" customWidth="1"/>
    <col min="10" max="10" width="12.10546875" style="195" customWidth="1"/>
    <col min="11" max="16" width="7.10546875" style="225" customWidth="1"/>
    <col min="17" max="16384" width="7.10546875" style="195" customWidth="1"/>
  </cols>
  <sheetData>
    <row r="1" spans="1:10" ht="18">
      <c r="A1" s="492" t="s">
        <v>148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8">
      <c r="A2" s="492" t="s">
        <v>149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8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5" customHeight="1">
      <c r="A4" s="203" t="s">
        <v>162</v>
      </c>
      <c r="B4" s="204"/>
      <c r="C4" s="205">
        <f>'General Info'!B8</f>
        <v>0</v>
      </c>
      <c r="D4" s="205"/>
      <c r="E4" s="205"/>
      <c r="F4" s="205"/>
      <c r="G4" s="205"/>
      <c r="H4" s="203" t="s">
        <v>103</v>
      </c>
      <c r="I4" s="205">
        <f>'General Info'!F10</f>
        <v>0</v>
      </c>
      <c r="J4" s="205"/>
    </row>
    <row r="5" spans="1:10" ht="7.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2.75">
      <c r="A6" s="204" t="s">
        <v>68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>
      <c r="A7" s="228" t="s">
        <v>275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2.75">
      <c r="A8" s="228" t="s">
        <v>69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2.75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2.75">
      <c r="A10" s="203" t="s">
        <v>58</v>
      </c>
      <c r="B10" s="502"/>
      <c r="C10" s="502"/>
      <c r="D10" s="502"/>
      <c r="E10" s="502"/>
      <c r="F10" s="204"/>
      <c r="G10" s="203" t="s">
        <v>53</v>
      </c>
      <c r="H10" s="204"/>
      <c r="I10" s="500" t="str">
        <f>'QFR Form'!D20</f>
        <v>1st Quarter</v>
      </c>
      <c r="J10" s="500"/>
    </row>
    <row r="11" spans="1:10" ht="12.75">
      <c r="A11" s="204"/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ht="12.75">
      <c r="A12" s="203" t="s">
        <v>59</v>
      </c>
      <c r="B12" s="502"/>
      <c r="C12" s="502"/>
      <c r="D12" s="502"/>
      <c r="E12" s="502"/>
      <c r="F12" s="204"/>
      <c r="G12" s="203" t="s">
        <v>70</v>
      </c>
      <c r="H12" s="204"/>
      <c r="I12" s="501"/>
      <c r="J12" s="501"/>
    </row>
    <row r="13" spans="1:10" ht="21.75" customHeight="1">
      <c r="A13" s="204"/>
      <c r="B13" s="203" t="s">
        <v>71</v>
      </c>
      <c r="C13" s="204"/>
      <c r="D13" s="204"/>
      <c r="E13" s="204"/>
      <c r="F13" s="204"/>
      <c r="G13" s="203" t="s">
        <v>269</v>
      </c>
      <c r="H13" s="204"/>
      <c r="I13" s="204"/>
      <c r="J13" s="204"/>
    </row>
    <row r="14" spans="1:10" ht="12.75">
      <c r="A14" s="204"/>
      <c r="B14" s="203"/>
      <c r="C14" s="204"/>
      <c r="D14" s="204"/>
      <c r="E14" s="204"/>
      <c r="F14" s="204"/>
      <c r="G14" s="203" t="s">
        <v>61</v>
      </c>
      <c r="H14" s="204"/>
      <c r="I14" s="204"/>
      <c r="J14" s="204"/>
    </row>
    <row r="15" spans="1:10" ht="12.75">
      <c r="A15" s="204"/>
      <c r="B15" s="498"/>
      <c r="C15" s="497"/>
      <c r="D15" s="497"/>
      <c r="E15" s="497"/>
      <c r="G15" s="498"/>
      <c r="H15" s="497"/>
      <c r="I15" s="497"/>
      <c r="J15" s="497"/>
    </row>
    <row r="16" spans="1:10" ht="12.75">
      <c r="A16" s="204"/>
      <c r="B16" s="497"/>
      <c r="C16" s="497"/>
      <c r="D16" s="497"/>
      <c r="E16" s="497"/>
      <c r="G16" s="497"/>
      <c r="H16" s="497"/>
      <c r="I16" s="497"/>
      <c r="J16" s="497"/>
    </row>
    <row r="17" spans="1:10" ht="12.75">
      <c r="A17" s="204"/>
      <c r="B17" s="497"/>
      <c r="C17" s="497"/>
      <c r="D17" s="497"/>
      <c r="E17" s="497"/>
      <c r="G17" s="497"/>
      <c r="H17" s="497"/>
      <c r="I17" s="497"/>
      <c r="J17" s="497"/>
    </row>
    <row r="18" spans="1:10" ht="12.75">
      <c r="A18" s="204"/>
      <c r="B18" s="497"/>
      <c r="C18" s="497"/>
      <c r="D18" s="497"/>
      <c r="E18" s="497"/>
      <c r="G18" s="497"/>
      <c r="H18" s="497"/>
      <c r="I18" s="497"/>
      <c r="J18" s="497"/>
    </row>
    <row r="19" spans="1:10" ht="12.75">
      <c r="A19" s="204"/>
      <c r="B19" s="497"/>
      <c r="C19" s="497"/>
      <c r="D19" s="497"/>
      <c r="E19" s="497"/>
      <c r="G19" s="497"/>
      <c r="H19" s="497"/>
      <c r="I19" s="497"/>
      <c r="J19" s="497"/>
    </row>
    <row r="20" spans="1:10" ht="12.75">
      <c r="A20" s="204"/>
      <c r="B20" s="497"/>
      <c r="C20" s="497"/>
      <c r="D20" s="497"/>
      <c r="E20" s="497"/>
      <c r="G20" s="497"/>
      <c r="H20" s="497"/>
      <c r="I20" s="497"/>
      <c r="J20" s="497"/>
    </row>
    <row r="21" spans="1:10" ht="12.75">
      <c r="A21" s="204"/>
      <c r="B21" s="497"/>
      <c r="C21" s="497"/>
      <c r="D21" s="497"/>
      <c r="E21" s="497"/>
      <c r="G21" s="497"/>
      <c r="H21" s="497"/>
      <c r="I21" s="497"/>
      <c r="J21" s="497"/>
    </row>
    <row r="22" spans="1:10" ht="12.75">
      <c r="A22" s="204"/>
      <c r="B22" s="497"/>
      <c r="C22" s="497"/>
      <c r="D22" s="497"/>
      <c r="E22" s="497"/>
      <c r="G22" s="497"/>
      <c r="H22" s="497"/>
      <c r="I22" s="497"/>
      <c r="J22" s="497"/>
    </row>
    <row r="23" spans="1:10" ht="12.75">
      <c r="A23" s="208"/>
      <c r="B23" s="497"/>
      <c r="C23" s="497"/>
      <c r="D23" s="497"/>
      <c r="E23" s="497"/>
      <c r="G23" s="497"/>
      <c r="H23" s="497"/>
      <c r="I23" s="497"/>
      <c r="J23" s="497"/>
    </row>
    <row r="24" spans="1:10" ht="12.75">
      <c r="A24" s="208"/>
      <c r="B24" s="497"/>
      <c r="C24" s="497"/>
      <c r="D24" s="497"/>
      <c r="E24" s="497"/>
      <c r="G24" s="497"/>
      <c r="H24" s="497"/>
      <c r="I24" s="497"/>
      <c r="J24" s="497"/>
    </row>
    <row r="25" spans="1:10" ht="12.75">
      <c r="A25" s="208"/>
      <c r="B25" s="497"/>
      <c r="C25" s="497"/>
      <c r="D25" s="497"/>
      <c r="E25" s="497"/>
      <c r="G25" s="497"/>
      <c r="H25" s="497"/>
      <c r="I25" s="497"/>
      <c r="J25" s="497"/>
    </row>
    <row r="26" spans="1:10" ht="12.75">
      <c r="A26" s="208"/>
      <c r="B26" s="497"/>
      <c r="C26" s="497"/>
      <c r="D26" s="497"/>
      <c r="E26" s="497"/>
      <c r="G26" s="497"/>
      <c r="H26" s="497"/>
      <c r="I26" s="497"/>
      <c r="J26" s="497"/>
    </row>
    <row r="27" spans="1:10" ht="12.75">
      <c r="A27" s="204"/>
      <c r="B27" s="497"/>
      <c r="C27" s="497"/>
      <c r="D27" s="497"/>
      <c r="E27" s="497"/>
      <c r="G27" s="497"/>
      <c r="H27" s="497"/>
      <c r="I27" s="497"/>
      <c r="J27" s="497"/>
    </row>
    <row r="28" spans="1:10" ht="13.5" thickBot="1">
      <c r="A28" s="209"/>
      <c r="B28" s="209"/>
      <c r="C28" s="209"/>
      <c r="D28" s="209"/>
      <c r="E28" s="209"/>
      <c r="F28" s="224"/>
      <c r="G28" s="209"/>
      <c r="H28" s="209"/>
      <c r="I28" s="209"/>
      <c r="J28" s="209"/>
    </row>
    <row r="29" spans="1:10" ht="15">
      <c r="A29" s="209"/>
      <c r="B29" s="493" t="s">
        <v>104</v>
      </c>
      <c r="C29" s="494"/>
      <c r="D29" s="494"/>
      <c r="E29" s="495"/>
      <c r="F29" s="209"/>
      <c r="G29" s="493" t="s">
        <v>96</v>
      </c>
      <c r="H29" s="494"/>
      <c r="I29" s="494"/>
      <c r="J29" s="495"/>
    </row>
    <row r="30" spans="1:10" ht="13.5" thickBot="1">
      <c r="A30" s="209"/>
      <c r="B30" s="210"/>
      <c r="C30" s="209"/>
      <c r="D30" s="209"/>
      <c r="E30" s="211"/>
      <c r="F30" s="209"/>
      <c r="G30" s="210"/>
      <c r="H30" s="209"/>
      <c r="I30" s="212"/>
      <c r="J30" s="213"/>
    </row>
    <row r="31" spans="1:16" s="196" customFormat="1" ht="69.75" customHeight="1" thickBot="1">
      <c r="A31" s="214"/>
      <c r="B31" s="216" t="s">
        <v>276</v>
      </c>
      <c r="C31" s="216" t="s">
        <v>277</v>
      </c>
      <c r="D31" s="217" t="s">
        <v>272</v>
      </c>
      <c r="E31" s="217" t="s">
        <v>105</v>
      </c>
      <c r="F31" s="214"/>
      <c r="G31" s="215" t="s">
        <v>62</v>
      </c>
      <c r="H31" s="218" t="s">
        <v>63</v>
      </c>
      <c r="I31" s="219" t="s">
        <v>64</v>
      </c>
      <c r="J31" s="219" t="s">
        <v>65</v>
      </c>
      <c r="K31" s="226"/>
      <c r="L31" s="226"/>
      <c r="M31" s="226"/>
      <c r="N31" s="226"/>
      <c r="O31" s="227"/>
      <c r="P31" s="226"/>
    </row>
    <row r="32" spans="1:10" ht="13.5" thickBot="1">
      <c r="A32" s="209"/>
      <c r="B32" s="488" t="s">
        <v>273</v>
      </c>
      <c r="C32" s="489"/>
      <c r="D32" s="489"/>
      <c r="E32" s="490"/>
      <c r="F32" s="209"/>
      <c r="G32" s="488" t="s">
        <v>274</v>
      </c>
      <c r="H32" s="489"/>
      <c r="I32" s="489"/>
      <c r="J32" s="490"/>
    </row>
    <row r="33" spans="1:10" ht="18" customHeight="1" thickBot="1">
      <c r="A33" s="209"/>
      <c r="B33" s="197"/>
      <c r="C33" s="198"/>
      <c r="D33" s="198"/>
      <c r="E33" s="220">
        <f>SUM(C33:D33)</f>
        <v>0</v>
      </c>
      <c r="F33" s="209"/>
      <c r="G33" s="199"/>
      <c r="H33" s="200"/>
      <c r="I33" s="201"/>
      <c r="J33" s="220">
        <f>SUM(H33:I33)</f>
        <v>0</v>
      </c>
    </row>
    <row r="34" spans="1:10" ht="4.5" customHeight="1" thickBot="1">
      <c r="A34" s="209"/>
      <c r="B34" s="221">
        <v>20</v>
      </c>
      <c r="C34" s="222"/>
      <c r="D34" s="222"/>
      <c r="E34" s="222"/>
      <c r="F34" s="209"/>
      <c r="G34" s="221"/>
      <c r="H34" s="222"/>
      <c r="I34" s="223"/>
      <c r="J34" s="223"/>
    </row>
    <row r="35" spans="1:10" ht="13.5" thickBot="1">
      <c r="A35" s="209"/>
      <c r="B35" s="488" t="s">
        <v>66</v>
      </c>
      <c r="C35" s="489"/>
      <c r="D35" s="489"/>
      <c r="E35" s="490"/>
      <c r="F35" s="209"/>
      <c r="G35" s="491"/>
      <c r="H35" s="491"/>
      <c r="I35" s="491"/>
      <c r="J35" s="491"/>
    </row>
    <row r="36" spans="1:10" ht="18" customHeight="1" thickBot="1">
      <c r="A36" s="209"/>
      <c r="B36" s="199"/>
      <c r="C36" s="200"/>
      <c r="D36" s="200"/>
      <c r="E36" s="220">
        <f>SUM(C36:D36)</f>
        <v>0</v>
      </c>
      <c r="F36" s="209"/>
      <c r="G36" s="274"/>
      <c r="H36" s="275"/>
      <c r="I36" s="277"/>
      <c r="J36" s="275"/>
    </row>
    <row r="37" spans="1:10" ht="4.5" customHeight="1" thickBot="1">
      <c r="A37" s="209"/>
      <c r="B37" s="221"/>
      <c r="C37" s="222"/>
      <c r="D37" s="222"/>
      <c r="E37" s="222"/>
      <c r="F37" s="209"/>
      <c r="G37" s="276"/>
      <c r="H37" s="275"/>
      <c r="I37" s="277"/>
      <c r="J37" s="277"/>
    </row>
    <row r="38" spans="1:10" ht="13.5" thickBot="1">
      <c r="A38" s="209"/>
      <c r="B38" s="488" t="s">
        <v>67</v>
      </c>
      <c r="C38" s="489"/>
      <c r="D38" s="489"/>
      <c r="E38" s="490"/>
      <c r="F38" s="209"/>
      <c r="G38" s="491"/>
      <c r="H38" s="491"/>
      <c r="I38" s="491"/>
      <c r="J38" s="491"/>
    </row>
    <row r="39" spans="1:10" ht="18" customHeight="1" thickBot="1">
      <c r="A39" s="209"/>
      <c r="B39" s="199"/>
      <c r="C39" s="200"/>
      <c r="D39" s="200"/>
      <c r="E39" s="220">
        <f>SUM(C39:D39)</f>
        <v>0</v>
      </c>
      <c r="F39" s="209"/>
      <c r="G39" s="274"/>
      <c r="H39" s="275"/>
      <c r="I39" s="275"/>
      <c r="J39" s="275"/>
    </row>
    <row r="40" spans="1:10" ht="5.25" customHeight="1" thickBot="1">
      <c r="A40" s="204"/>
      <c r="B40" s="221"/>
      <c r="C40" s="222"/>
      <c r="D40" s="222"/>
      <c r="E40" s="222"/>
      <c r="F40" s="204"/>
      <c r="G40" s="221"/>
      <c r="H40" s="222"/>
      <c r="I40" s="222"/>
      <c r="J40" s="222"/>
    </row>
    <row r="41" spans="1:10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ht="12.75">
      <c r="A44" s="204"/>
      <c r="B44" s="203" t="s">
        <v>241</v>
      </c>
      <c r="C44" s="204"/>
      <c r="D44" s="204"/>
      <c r="E44" s="204"/>
      <c r="F44" s="204"/>
      <c r="G44" s="204"/>
      <c r="H44" s="204"/>
      <c r="I44" s="204"/>
      <c r="J44" s="204"/>
    </row>
  </sheetData>
  <sheetProtection password="CB7D" sheet="1"/>
  <mergeCells count="16">
    <mergeCell ref="A1:J1"/>
    <mergeCell ref="A2:J2"/>
    <mergeCell ref="B10:E10"/>
    <mergeCell ref="I10:J10"/>
    <mergeCell ref="B12:E12"/>
    <mergeCell ref="I12:J12"/>
    <mergeCell ref="B35:E35"/>
    <mergeCell ref="G35:J35"/>
    <mergeCell ref="B38:E38"/>
    <mergeCell ref="G38:J38"/>
    <mergeCell ref="B15:E27"/>
    <mergeCell ref="G15:J27"/>
    <mergeCell ref="B29:E29"/>
    <mergeCell ref="G29:J29"/>
    <mergeCell ref="B32:E32"/>
    <mergeCell ref="G32:J32"/>
  </mergeCells>
  <printOptions horizontalCentered="1"/>
  <pageMargins left="0.38" right="0.5" top="1" bottom="1" header="0.5" footer="0.5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:I1"/>
    </sheetView>
  </sheetViews>
  <sheetFormatPr defaultColWidth="8.88671875" defaultRowHeight="15"/>
  <cols>
    <col min="1" max="2" width="8.88671875" style="33" customWidth="1"/>
    <col min="3" max="3" width="10.10546875" style="33" customWidth="1"/>
    <col min="4" max="4" width="10.5546875" style="33" customWidth="1"/>
    <col min="5" max="5" width="0.88671875" style="33" customWidth="1"/>
    <col min="6" max="6" width="10.4453125" style="33" customWidth="1"/>
    <col min="7" max="7" width="9.21484375" style="33" customWidth="1"/>
    <col min="8" max="8" width="8.88671875" style="33" customWidth="1"/>
    <col min="9" max="9" width="10.21484375" style="33" customWidth="1"/>
    <col min="10" max="16384" width="8.88671875" style="33" customWidth="1"/>
  </cols>
  <sheetData>
    <row r="1" spans="1:9" ht="18">
      <c r="A1" s="474" t="s">
        <v>146</v>
      </c>
      <c r="B1" s="474"/>
      <c r="C1" s="474"/>
      <c r="D1" s="474"/>
      <c r="E1" s="474"/>
      <c r="F1" s="474"/>
      <c r="G1" s="474"/>
      <c r="H1" s="474"/>
      <c r="I1" s="474"/>
    </row>
    <row r="2" spans="1:9" ht="18">
      <c r="A2" s="474" t="s">
        <v>147</v>
      </c>
      <c r="B2" s="474"/>
      <c r="C2" s="474"/>
      <c r="D2" s="474"/>
      <c r="E2" s="474"/>
      <c r="F2" s="474"/>
      <c r="G2" s="474"/>
      <c r="H2" s="474"/>
      <c r="I2" s="474"/>
    </row>
    <row r="3" spans="1:9" ht="18">
      <c r="A3" s="474" t="s">
        <v>72</v>
      </c>
      <c r="B3" s="474"/>
      <c r="C3" s="474"/>
      <c r="D3" s="474"/>
      <c r="E3" s="474"/>
      <c r="F3" s="474"/>
      <c r="G3" s="474"/>
      <c r="H3" s="474"/>
      <c r="I3" s="474"/>
    </row>
    <row r="4" ht="7.5" customHeight="1"/>
    <row r="5" spans="1:9" ht="15">
      <c r="A5" s="164" t="s">
        <v>162</v>
      </c>
      <c r="B5" s="45"/>
      <c r="C5" s="229">
        <f>'General Info'!B8</f>
        <v>0</v>
      </c>
      <c r="D5" s="229"/>
      <c r="E5" s="229"/>
      <c r="F5" s="229"/>
      <c r="G5" s="164" t="s">
        <v>103</v>
      </c>
      <c r="H5" s="229">
        <f>'General Info'!F10</f>
        <v>0</v>
      </c>
      <c r="I5" s="230"/>
    </row>
    <row r="6" ht="15">
      <c r="A6" s="75" t="s">
        <v>73</v>
      </c>
    </row>
    <row r="7" ht="15">
      <c r="A7" s="75" t="s">
        <v>278</v>
      </c>
    </row>
    <row r="8" ht="2.25" customHeight="1">
      <c r="A8" s="75"/>
    </row>
    <row r="9" ht="12.75" customHeight="1">
      <c r="A9" s="231" t="s">
        <v>85</v>
      </c>
    </row>
    <row r="10" spans="1:9" s="75" customFormat="1" ht="12.75">
      <c r="A10" s="232" t="s">
        <v>58</v>
      </c>
      <c r="B10" s="522"/>
      <c r="C10" s="522"/>
      <c r="D10" s="522"/>
      <c r="E10" s="522"/>
      <c r="G10" s="232" t="s">
        <v>53</v>
      </c>
      <c r="H10" s="500" t="str">
        <f>'QFR Form'!D20</f>
        <v>1st Quarter</v>
      </c>
      <c r="I10" s="500"/>
    </row>
    <row r="11" s="75" customFormat="1" ht="12.75"/>
    <row r="12" spans="1:9" s="75" customFormat="1" ht="12.75">
      <c r="A12" s="232" t="s">
        <v>127</v>
      </c>
      <c r="B12" s="522"/>
      <c r="C12" s="522"/>
      <c r="D12" s="522"/>
      <c r="E12" s="522"/>
      <c r="G12" s="232" t="s">
        <v>126</v>
      </c>
      <c r="H12" s="513"/>
      <c r="I12" s="513"/>
    </row>
    <row r="13" s="75" customFormat="1" ht="12.75"/>
    <row r="14" spans="7:9" s="75" customFormat="1" ht="12.75">
      <c r="G14" s="232" t="s">
        <v>122</v>
      </c>
      <c r="H14" s="513"/>
      <c r="I14" s="513"/>
    </row>
    <row r="15" s="75" customFormat="1" ht="12.75"/>
    <row r="16" spans="1:6" s="75" customFormat="1" ht="12.75">
      <c r="A16" s="75" t="s">
        <v>74</v>
      </c>
      <c r="F16" s="75" t="s">
        <v>75</v>
      </c>
    </row>
    <row r="17" s="75" customFormat="1" ht="12.75">
      <c r="A17" s="75" t="s">
        <v>86</v>
      </c>
    </row>
    <row r="18" spans="1:9" s="75" customFormat="1" ht="12.75">
      <c r="A18" s="498"/>
      <c r="B18" s="497"/>
      <c r="C18" s="497"/>
      <c r="D18" s="497"/>
      <c r="E18" s="379"/>
      <c r="F18" s="498"/>
      <c r="G18" s="497"/>
      <c r="H18" s="497"/>
      <c r="I18" s="497"/>
    </row>
    <row r="19" spans="1:9" s="75" customFormat="1" ht="12.75">
      <c r="A19" s="497"/>
      <c r="B19" s="497"/>
      <c r="C19" s="497"/>
      <c r="D19" s="497"/>
      <c r="E19" s="379"/>
      <c r="F19" s="497"/>
      <c r="G19" s="497"/>
      <c r="H19" s="497"/>
      <c r="I19" s="497"/>
    </row>
    <row r="20" spans="1:9" s="75" customFormat="1" ht="12.75">
      <c r="A20" s="497"/>
      <c r="B20" s="497"/>
      <c r="C20" s="497"/>
      <c r="D20" s="497"/>
      <c r="E20" s="379"/>
      <c r="F20" s="497"/>
      <c r="G20" s="497"/>
      <c r="H20" s="497"/>
      <c r="I20" s="497"/>
    </row>
    <row r="21" spans="1:9" s="75" customFormat="1" ht="12.75">
      <c r="A21" s="497"/>
      <c r="B21" s="497"/>
      <c r="C21" s="497"/>
      <c r="D21" s="497"/>
      <c r="E21" s="379"/>
      <c r="F21" s="497"/>
      <c r="G21" s="497"/>
      <c r="H21" s="497"/>
      <c r="I21" s="497"/>
    </row>
    <row r="22" spans="1:9" s="75" customFormat="1" ht="12.75">
      <c r="A22" s="497"/>
      <c r="B22" s="497"/>
      <c r="C22" s="497"/>
      <c r="D22" s="497"/>
      <c r="E22" s="379"/>
      <c r="F22" s="497"/>
      <c r="G22" s="497"/>
      <c r="H22" s="497"/>
      <c r="I22" s="497"/>
    </row>
    <row r="23" spans="1:9" s="75" customFormat="1" ht="12.75">
      <c r="A23" s="497"/>
      <c r="B23" s="497"/>
      <c r="C23" s="497"/>
      <c r="D23" s="497"/>
      <c r="E23" s="379"/>
      <c r="F23" s="497"/>
      <c r="G23" s="497"/>
      <c r="H23" s="497"/>
      <c r="I23" s="497"/>
    </row>
    <row r="24" spans="1:9" s="75" customFormat="1" ht="12.75">
      <c r="A24" s="497"/>
      <c r="B24" s="497"/>
      <c r="C24" s="497"/>
      <c r="D24" s="497"/>
      <c r="E24" s="379"/>
      <c r="F24" s="497"/>
      <c r="G24" s="497"/>
      <c r="H24" s="497"/>
      <c r="I24" s="497"/>
    </row>
    <row r="25" s="75" customFormat="1" ht="7.5" customHeight="1"/>
    <row r="26" s="75" customFormat="1" ht="12.75">
      <c r="A26" s="75" t="s">
        <v>279</v>
      </c>
    </row>
    <row r="27" spans="1:9" s="75" customFormat="1" ht="12.75" customHeight="1">
      <c r="A27" s="498"/>
      <c r="B27" s="496"/>
      <c r="C27" s="496"/>
      <c r="D27" s="496"/>
      <c r="E27" s="496"/>
      <c r="F27" s="496"/>
      <c r="G27" s="496"/>
      <c r="H27" s="496"/>
      <c r="I27" s="496"/>
    </row>
    <row r="28" spans="1:9" s="75" customFormat="1" ht="12.75">
      <c r="A28" s="496"/>
      <c r="B28" s="496"/>
      <c r="C28" s="496"/>
      <c r="D28" s="496"/>
      <c r="E28" s="496"/>
      <c r="F28" s="496"/>
      <c r="G28" s="496"/>
      <c r="H28" s="496"/>
      <c r="I28" s="496"/>
    </row>
    <row r="29" spans="1:9" s="75" customFormat="1" ht="12.75">
      <c r="A29" s="496"/>
      <c r="B29" s="496"/>
      <c r="C29" s="496"/>
      <c r="D29" s="496"/>
      <c r="E29" s="496"/>
      <c r="F29" s="496"/>
      <c r="G29" s="496"/>
      <c r="H29" s="496"/>
      <c r="I29" s="496"/>
    </row>
    <row r="30" spans="1:9" s="75" customFormat="1" ht="12.75">
      <c r="A30" s="496"/>
      <c r="B30" s="496"/>
      <c r="C30" s="496"/>
      <c r="D30" s="496"/>
      <c r="E30" s="496"/>
      <c r="F30" s="496"/>
      <c r="G30" s="496"/>
      <c r="H30" s="496"/>
      <c r="I30" s="496"/>
    </row>
    <row r="31" spans="1:9" s="75" customFormat="1" ht="12.75">
      <c r="A31" s="496"/>
      <c r="B31" s="496"/>
      <c r="C31" s="496"/>
      <c r="D31" s="496"/>
      <c r="E31" s="496"/>
      <c r="F31" s="496"/>
      <c r="G31" s="496"/>
      <c r="H31" s="496"/>
      <c r="I31" s="496"/>
    </row>
    <row r="32" s="75" customFormat="1" ht="12.75"/>
    <row r="33" s="75" customFormat="1" ht="14.25" customHeight="1">
      <c r="A33" s="231" t="s">
        <v>76</v>
      </c>
    </row>
    <row r="34" spans="1:9" s="75" customFormat="1" ht="4.5" customHeight="1">
      <c r="A34" s="233"/>
      <c r="B34" s="233"/>
      <c r="C34" s="233"/>
      <c r="D34" s="233"/>
      <c r="E34" s="233"/>
      <c r="F34" s="233"/>
      <c r="G34" s="233"/>
      <c r="H34" s="233"/>
      <c r="I34" s="233"/>
    </row>
    <row r="35" spans="1:9" s="75" customFormat="1" ht="15">
      <c r="A35" s="514" t="s">
        <v>104</v>
      </c>
      <c r="B35" s="515"/>
      <c r="C35" s="515"/>
      <c r="D35" s="515"/>
      <c r="E35" s="515"/>
      <c r="F35" s="515"/>
      <c r="G35" s="515"/>
      <c r="H35" s="515"/>
      <c r="I35" s="515"/>
    </row>
    <row r="36" spans="1:5" s="75" customFormat="1" ht="6.75" customHeight="1" thickBot="1">
      <c r="A36" s="210"/>
      <c r="B36" s="209"/>
      <c r="C36" s="209"/>
      <c r="D36" s="209"/>
      <c r="E36" s="209"/>
    </row>
    <row r="37" spans="1:9" s="75" customFormat="1" ht="75.75" customHeight="1" thickBot="1">
      <c r="A37" s="518" t="s">
        <v>280</v>
      </c>
      <c r="B37" s="519"/>
      <c r="C37" s="516" t="s">
        <v>106</v>
      </c>
      <c r="D37" s="517"/>
      <c r="E37" s="278"/>
      <c r="F37" s="516" t="s">
        <v>281</v>
      </c>
      <c r="G37" s="520"/>
      <c r="H37" s="520"/>
      <c r="I37" s="521"/>
    </row>
    <row r="38" spans="1:9" s="75" customFormat="1" ht="15.75" customHeight="1" thickBot="1">
      <c r="A38" s="506" t="s">
        <v>273</v>
      </c>
      <c r="B38" s="504"/>
      <c r="C38" s="504"/>
      <c r="D38" s="505"/>
      <c r="E38" s="269"/>
      <c r="F38" s="503"/>
      <c r="G38" s="504"/>
      <c r="H38" s="504"/>
      <c r="I38" s="505"/>
    </row>
    <row r="39" spans="1:9" s="75" customFormat="1" ht="15.75" customHeight="1" thickBot="1">
      <c r="A39" s="511"/>
      <c r="B39" s="512"/>
      <c r="C39" s="509"/>
      <c r="D39" s="510"/>
      <c r="E39" s="357"/>
      <c r="F39" s="503" t="s">
        <v>93</v>
      </c>
      <c r="G39" s="505"/>
      <c r="H39" s="507" t="s">
        <v>94</v>
      </c>
      <c r="I39" s="508"/>
    </row>
    <row r="40" spans="1:9" s="75" customFormat="1" ht="4.5" customHeight="1" thickBot="1">
      <c r="A40" s="221">
        <v>20</v>
      </c>
      <c r="B40" s="222"/>
      <c r="C40" s="222"/>
      <c r="D40" s="222"/>
      <c r="E40" s="279"/>
      <c r="F40" s="221">
        <v>20</v>
      </c>
      <c r="G40" s="222"/>
      <c r="H40" s="222"/>
      <c r="I40" s="222"/>
    </row>
    <row r="41" spans="1:9" s="75" customFormat="1" ht="15.75" customHeight="1" thickBot="1">
      <c r="A41" s="506" t="s">
        <v>66</v>
      </c>
      <c r="B41" s="504"/>
      <c r="C41" s="504"/>
      <c r="D41" s="505"/>
      <c r="E41" s="269"/>
      <c r="F41" s="503" t="s">
        <v>95</v>
      </c>
      <c r="G41" s="504"/>
      <c r="H41" s="504"/>
      <c r="I41" s="505"/>
    </row>
    <row r="42" spans="1:9" s="75" customFormat="1" ht="15.75" customHeight="1" thickBot="1">
      <c r="A42" s="511"/>
      <c r="B42" s="532"/>
      <c r="C42" s="511"/>
      <c r="D42" s="512"/>
      <c r="E42" s="358"/>
      <c r="F42" s="523"/>
      <c r="G42" s="524"/>
      <c r="H42" s="524"/>
      <c r="I42" s="525"/>
    </row>
    <row r="43" spans="1:9" s="75" customFormat="1" ht="20.25" customHeight="1" thickBot="1">
      <c r="A43" s="272"/>
      <c r="B43" s="275"/>
      <c r="C43" s="506"/>
      <c r="D43" s="505"/>
      <c r="E43" s="280"/>
      <c r="F43" s="526"/>
      <c r="G43" s="527"/>
      <c r="H43" s="527"/>
      <c r="I43" s="528"/>
    </row>
    <row r="44" spans="1:9" s="75" customFormat="1" ht="15.75" customHeight="1" thickBot="1">
      <c r="A44" s="506" t="s">
        <v>67</v>
      </c>
      <c r="B44" s="504"/>
      <c r="C44" s="504"/>
      <c r="D44" s="505"/>
      <c r="E44" s="281"/>
      <c r="F44" s="526"/>
      <c r="G44" s="527"/>
      <c r="H44" s="527"/>
      <c r="I44" s="528"/>
    </row>
    <row r="45" spans="1:9" s="75" customFormat="1" ht="13.5" customHeight="1" thickBot="1">
      <c r="A45" s="511"/>
      <c r="B45" s="532"/>
      <c r="C45" s="511"/>
      <c r="D45" s="512"/>
      <c r="E45" s="359"/>
      <c r="F45" s="529"/>
      <c r="G45" s="530"/>
      <c r="H45" s="530"/>
      <c r="I45" s="531"/>
    </row>
    <row r="46" spans="1:9" s="75" customFormat="1" ht="12.75" customHeight="1">
      <c r="A46" s="274"/>
      <c r="B46" s="275"/>
      <c r="C46" s="275"/>
      <c r="D46" s="275"/>
      <c r="E46" s="275"/>
      <c r="F46" s="274"/>
      <c r="G46" s="275"/>
      <c r="H46" s="275"/>
      <c r="I46" s="275"/>
    </row>
    <row r="47" spans="2:6" s="75" customFormat="1" ht="4.5" customHeight="1">
      <c r="B47" s="204"/>
      <c r="F47" s="204"/>
    </row>
    <row r="48" s="75" customFormat="1" ht="12.75">
      <c r="A48" s="76" t="s">
        <v>107</v>
      </c>
    </row>
    <row r="49" s="75" customFormat="1" ht="12.75">
      <c r="A49" s="75" t="s">
        <v>111</v>
      </c>
    </row>
    <row r="50" s="75" customFormat="1" ht="12.75">
      <c r="A50" s="75" t="s">
        <v>110</v>
      </c>
    </row>
    <row r="51" s="75" customFormat="1" ht="18" customHeight="1">
      <c r="A51" s="234" t="s">
        <v>242</v>
      </c>
    </row>
    <row r="52" s="75" customFormat="1" ht="12.75"/>
    <row r="53" s="75" customFormat="1" ht="12.75"/>
    <row r="54" s="75" customFormat="1" ht="12.75"/>
    <row r="55" s="75" customFormat="1" ht="12.75"/>
    <row r="56" s="75" customFormat="1" ht="12.75"/>
    <row r="57" s="75" customFormat="1" ht="12.75"/>
    <row r="58" s="75" customFormat="1" ht="12.75"/>
    <row r="59" s="75" customFormat="1" ht="12.75"/>
    <row r="60" s="75" customFormat="1" ht="12.75"/>
    <row r="61" s="75" customFormat="1" ht="12.75"/>
    <row r="62" s="75" customFormat="1" ht="12.75"/>
    <row r="63" s="75" customFormat="1" ht="12.75"/>
    <row r="64" s="75" customFormat="1" ht="12.75"/>
    <row r="65" s="75" customFormat="1" ht="12.75"/>
    <row r="66" s="75" customFormat="1" ht="12.75"/>
    <row r="67" s="75" customFormat="1" ht="12.75"/>
    <row r="68" s="75" customFormat="1" ht="12.75"/>
    <row r="69" s="75" customFormat="1" ht="12.75"/>
    <row r="70" spans="3:5" s="75" customFormat="1" ht="15">
      <c r="C70" s="33"/>
      <c r="D70" s="33"/>
      <c r="E70" s="33"/>
    </row>
    <row r="71" spans="3:5" s="75" customFormat="1" ht="15">
      <c r="C71" s="33"/>
      <c r="D71" s="33"/>
      <c r="E71" s="33"/>
    </row>
  </sheetData>
  <sheetProtection password="CB7D" sheet="1" formatCells="0"/>
  <mergeCells count="30">
    <mergeCell ref="F39:G39"/>
    <mergeCell ref="F42:I45"/>
    <mergeCell ref="A38:D38"/>
    <mergeCell ref="A42:B42"/>
    <mergeCell ref="A41:D41"/>
    <mergeCell ref="F41:I41"/>
    <mergeCell ref="C45:D45"/>
    <mergeCell ref="C42:D42"/>
    <mergeCell ref="A44:D44"/>
    <mergeCell ref="A45:B45"/>
    <mergeCell ref="H10:I10"/>
    <mergeCell ref="A35:I35"/>
    <mergeCell ref="C37:D37"/>
    <mergeCell ref="A37:B37"/>
    <mergeCell ref="F37:I37"/>
    <mergeCell ref="A18:D24"/>
    <mergeCell ref="F18:I24"/>
    <mergeCell ref="A27:I31"/>
    <mergeCell ref="B10:E10"/>
    <mergeCell ref="B12:E12"/>
    <mergeCell ref="F38:I38"/>
    <mergeCell ref="C43:D43"/>
    <mergeCell ref="A1:I1"/>
    <mergeCell ref="A2:I2"/>
    <mergeCell ref="A3:I3"/>
    <mergeCell ref="H39:I39"/>
    <mergeCell ref="C39:D39"/>
    <mergeCell ref="A39:B39"/>
    <mergeCell ref="H12:I12"/>
    <mergeCell ref="H14:I14"/>
  </mergeCells>
  <printOptions horizontalCentered="1"/>
  <pageMargins left="0.5" right="0.5" top="0.66" bottom="0.65" header="0.5" footer="0.51"/>
  <pageSetup horizontalDpi="600" verticalDpi="600" orientation="portrait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16.88671875" style="33" customWidth="1"/>
    <col min="2" max="2" width="11.4453125" style="33" customWidth="1"/>
    <col min="3" max="4" width="8.88671875" style="33" customWidth="1"/>
    <col min="5" max="5" width="10.3359375" style="33" customWidth="1"/>
    <col min="6" max="7" width="8.88671875" style="33" customWidth="1"/>
    <col min="8" max="8" width="11.10546875" style="33" customWidth="1"/>
    <col min="9" max="9" width="9.3359375" style="33" customWidth="1"/>
    <col min="10" max="16384" width="8.88671875" style="33" customWidth="1"/>
  </cols>
  <sheetData>
    <row r="1" spans="1:8" ht="18">
      <c r="A1" s="474" t="s">
        <v>307</v>
      </c>
      <c r="B1" s="474"/>
      <c r="C1" s="474"/>
      <c r="D1" s="474"/>
      <c r="E1" s="474"/>
      <c r="F1" s="474"/>
      <c r="G1" s="474"/>
      <c r="H1" s="474"/>
    </row>
    <row r="2" spans="1:8" ht="15">
      <c r="A2" s="556" t="s">
        <v>308</v>
      </c>
      <c r="B2" s="556"/>
      <c r="C2" s="556"/>
      <c r="D2" s="556"/>
      <c r="E2" s="556"/>
      <c r="F2" s="556"/>
      <c r="G2" s="556"/>
      <c r="H2" s="556"/>
    </row>
    <row r="4" spans="1:8" ht="15">
      <c r="A4" s="164" t="s">
        <v>162</v>
      </c>
      <c r="B4" s="229">
        <f>'General Info'!B8</f>
        <v>0</v>
      </c>
      <c r="C4" s="229"/>
      <c r="D4" s="229"/>
      <c r="E4" s="230"/>
      <c r="F4" s="164" t="s">
        <v>103</v>
      </c>
      <c r="G4" s="229">
        <f>'General Info'!F10</f>
        <v>0</v>
      </c>
      <c r="H4" s="230"/>
    </row>
    <row r="6" spans="1:256" ht="15">
      <c r="A6" s="75" t="s">
        <v>348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ht="15">
      <c r="A7" s="75" t="s">
        <v>347</v>
      </c>
    </row>
    <row r="8" spans="1:5" ht="15.75" thickBot="1">
      <c r="A8" s="76"/>
      <c r="C8" s="177" t="s">
        <v>53</v>
      </c>
      <c r="D8" s="557" t="str">
        <f>'QFR Form'!D20</f>
        <v>1st Quarter</v>
      </c>
      <c r="E8" s="557"/>
    </row>
    <row r="9" spans="1:256" ht="15.75" thickBot="1">
      <c r="A9" s="393" t="s">
        <v>309</v>
      </c>
      <c r="B9" s="394" t="s">
        <v>310</v>
      </c>
      <c r="C9" s="558" t="s">
        <v>311</v>
      </c>
      <c r="D9" s="559"/>
      <c r="E9" s="560"/>
      <c r="F9" s="558" t="s">
        <v>312</v>
      </c>
      <c r="G9" s="559"/>
      <c r="H9" s="560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61.5" customHeight="1">
      <c r="A10" s="404">
        <v>1</v>
      </c>
      <c r="B10" s="400"/>
      <c r="C10" s="561" t="s">
        <v>345</v>
      </c>
      <c r="D10" s="561"/>
      <c r="E10" s="562"/>
      <c r="F10" s="548"/>
      <c r="G10" s="549"/>
      <c r="H10" s="550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75.75" customHeight="1">
      <c r="A11" s="405">
        <v>2</v>
      </c>
      <c r="B11" s="401"/>
      <c r="C11" s="551" t="s">
        <v>344</v>
      </c>
      <c r="D11" s="551"/>
      <c r="E11" s="552"/>
      <c r="F11" s="553"/>
      <c r="G11" s="553"/>
      <c r="H11" s="554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61.5" customHeight="1">
      <c r="A12" s="405">
        <v>3</v>
      </c>
      <c r="B12" s="401"/>
      <c r="C12" s="551" t="s">
        <v>343</v>
      </c>
      <c r="D12" s="551"/>
      <c r="E12" s="552"/>
      <c r="F12" s="553"/>
      <c r="G12" s="553"/>
      <c r="H12" s="554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67.5" customHeight="1">
      <c r="A13" s="405">
        <v>4</v>
      </c>
      <c r="B13" s="401"/>
      <c r="C13" s="551" t="s">
        <v>346</v>
      </c>
      <c r="D13" s="551"/>
      <c r="E13" s="552"/>
      <c r="F13" s="553"/>
      <c r="G13" s="553"/>
      <c r="H13" s="554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63" customHeight="1">
      <c r="A14" s="405">
        <v>5</v>
      </c>
      <c r="B14" s="401"/>
      <c r="C14" s="541" t="s">
        <v>342</v>
      </c>
      <c r="D14" s="537"/>
      <c r="E14" s="538"/>
      <c r="F14" s="542"/>
      <c r="G14" s="543"/>
      <c r="H14" s="54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69.75" customHeight="1">
      <c r="A15" s="405">
        <v>6</v>
      </c>
      <c r="B15" s="401"/>
      <c r="C15" s="541" t="s">
        <v>341</v>
      </c>
      <c r="D15" s="537"/>
      <c r="E15" s="538"/>
      <c r="F15" s="542"/>
      <c r="G15" s="543"/>
      <c r="H15" s="54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80.25" customHeight="1">
      <c r="A16" s="405">
        <v>7</v>
      </c>
      <c r="B16" s="401"/>
      <c r="C16" s="541" t="s">
        <v>340</v>
      </c>
      <c r="D16" s="537"/>
      <c r="E16" s="538"/>
      <c r="F16" s="542"/>
      <c r="G16" s="543"/>
      <c r="H16" s="54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77.25" customHeight="1">
      <c r="A17" s="405">
        <v>8</v>
      </c>
      <c r="B17" s="401"/>
      <c r="C17" s="541" t="s">
        <v>339</v>
      </c>
      <c r="D17" s="537"/>
      <c r="E17" s="538"/>
      <c r="F17" s="545"/>
      <c r="G17" s="546"/>
      <c r="H17" s="547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57.75" customHeight="1">
      <c r="A18" s="405">
        <v>9</v>
      </c>
      <c r="B18" s="401"/>
      <c r="C18" s="537" t="s">
        <v>338</v>
      </c>
      <c r="D18" s="537"/>
      <c r="E18" s="538"/>
      <c r="F18" s="539"/>
      <c r="G18" s="539"/>
      <c r="H18" s="54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57.75" customHeight="1">
      <c r="A19" s="406">
        <v>10</v>
      </c>
      <c r="B19" s="402"/>
      <c r="C19" s="541" t="s">
        <v>325</v>
      </c>
      <c r="D19" s="537"/>
      <c r="E19" s="538"/>
      <c r="F19" s="539"/>
      <c r="G19" s="539"/>
      <c r="H19" s="540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56.25" customHeight="1">
      <c r="A20" s="411">
        <v>11</v>
      </c>
      <c r="B20" s="402"/>
      <c r="C20" s="537" t="s">
        <v>337</v>
      </c>
      <c r="D20" s="537"/>
      <c r="E20" s="538"/>
      <c r="F20" s="555"/>
      <c r="G20" s="539"/>
      <c r="H20" s="540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77.25" customHeight="1" thickBot="1">
      <c r="A21" s="407">
        <v>12</v>
      </c>
      <c r="B21" s="403"/>
      <c r="C21" s="533" t="s">
        <v>326</v>
      </c>
      <c r="D21" s="533"/>
      <c r="E21" s="534"/>
      <c r="F21" s="535"/>
      <c r="G21" s="535"/>
      <c r="H21" s="536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15">
      <c r="A22" s="76" t="s">
        <v>313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1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1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1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1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72" spans="2:3" ht="15">
      <c r="B72" s="33" t="s">
        <v>314</v>
      </c>
      <c r="C72" s="75"/>
    </row>
    <row r="73" spans="2:3" ht="15">
      <c r="B73" s="33" t="s">
        <v>315</v>
      </c>
      <c r="C73" s="75"/>
    </row>
    <row r="74" ht="15">
      <c r="B74" s="121" t="s">
        <v>324</v>
      </c>
    </row>
  </sheetData>
  <sheetProtection password="CB7D" sheet="1"/>
  <mergeCells count="29">
    <mergeCell ref="A1:H1"/>
    <mergeCell ref="A2:H2"/>
    <mergeCell ref="D8:E8"/>
    <mergeCell ref="C9:E9"/>
    <mergeCell ref="F9:H9"/>
    <mergeCell ref="C10:E10"/>
    <mergeCell ref="F10:H10"/>
    <mergeCell ref="C11:E11"/>
    <mergeCell ref="F11:H11"/>
    <mergeCell ref="C12:E12"/>
    <mergeCell ref="F12:H12"/>
    <mergeCell ref="C13:E13"/>
    <mergeCell ref="F13:H13"/>
    <mergeCell ref="F14:H14"/>
    <mergeCell ref="F15:H15"/>
    <mergeCell ref="F16:H16"/>
    <mergeCell ref="F17:H17"/>
    <mergeCell ref="C14:E14"/>
    <mergeCell ref="C15:E15"/>
    <mergeCell ref="C16:E16"/>
    <mergeCell ref="C17:E17"/>
    <mergeCell ref="C21:E21"/>
    <mergeCell ref="F21:H21"/>
    <mergeCell ref="C18:E18"/>
    <mergeCell ref="F18:H18"/>
    <mergeCell ref="C19:E19"/>
    <mergeCell ref="F19:H19"/>
    <mergeCell ref="C20:E20"/>
    <mergeCell ref="F20:H20"/>
  </mergeCells>
  <conditionalFormatting sqref="A2">
    <cfRule type="cellIs" priority="1" dxfId="12" operator="equal" stopIfTrue="1">
      <formula>"FINAL"</formula>
    </cfRule>
  </conditionalFormatting>
  <dataValidations count="1">
    <dataValidation type="list" showInputMessage="1" showErrorMessage="1" prompt="Select from list" error="Select from list" sqref="B10:B21">
      <formula1>$B$71:$B$76</formula1>
    </dataValidation>
  </dataValidation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E15" sqref="E15"/>
    </sheetView>
  </sheetViews>
  <sheetFormatPr defaultColWidth="8.88671875" defaultRowHeight="15"/>
  <cols>
    <col min="1" max="1" width="28.21484375" style="23" customWidth="1"/>
    <col min="2" max="2" width="42.6640625" style="23" customWidth="1"/>
    <col min="3" max="4" width="0.78125" style="23" customWidth="1"/>
    <col min="5" max="5" width="12.21484375" style="23" customWidth="1"/>
    <col min="6" max="6" width="22.4453125" style="23" customWidth="1"/>
    <col min="7" max="8" width="0.78125" style="23" customWidth="1"/>
    <col min="9" max="16384" width="8.88671875" style="23" customWidth="1"/>
  </cols>
  <sheetData>
    <row r="1" spans="1:6" ht="23.25">
      <c r="A1" s="32" t="s">
        <v>166</v>
      </c>
      <c r="B1" s="33"/>
      <c r="C1" s="33"/>
      <c r="D1" s="33"/>
      <c r="E1" s="33"/>
      <c r="F1" s="33"/>
    </row>
    <row r="2" spans="1:6" ht="18">
      <c r="A2" s="34" t="s">
        <v>23</v>
      </c>
      <c r="B2" s="35" t="s">
        <v>329</v>
      </c>
      <c r="C2" s="33"/>
      <c r="D2" s="33"/>
      <c r="E2" s="33"/>
      <c r="F2" s="33"/>
    </row>
    <row r="3" spans="1:6" ht="30.75" customHeight="1">
      <c r="A3" s="33"/>
      <c r="B3" s="412" t="s">
        <v>119</v>
      </c>
      <c r="C3" s="412"/>
      <c r="D3" s="412"/>
      <c r="E3" s="412"/>
      <c r="F3" s="412"/>
    </row>
    <row r="4" spans="1:6" ht="27" customHeight="1">
      <c r="A4" s="34" t="s">
        <v>176</v>
      </c>
      <c r="B4" s="33"/>
      <c r="C4" s="33"/>
      <c r="D4" s="33"/>
      <c r="E4" s="33"/>
      <c r="F4" s="33"/>
    </row>
    <row r="5" spans="1:6" ht="4.5" customHeight="1">
      <c r="A5" s="33"/>
      <c r="B5" s="33"/>
      <c r="C5" s="33"/>
      <c r="D5" s="33"/>
      <c r="E5" s="33"/>
      <c r="F5" s="33"/>
    </row>
    <row r="6" spans="1:6" ht="18.75">
      <c r="A6" s="36" t="s">
        <v>125</v>
      </c>
      <c r="B6" s="33"/>
      <c r="C6" s="33"/>
      <c r="D6" s="33"/>
      <c r="E6" s="33"/>
      <c r="F6" s="33"/>
    </row>
    <row r="7" spans="1:6" ht="15">
      <c r="A7" s="33"/>
      <c r="B7" s="33"/>
      <c r="C7" s="33"/>
      <c r="D7" s="33"/>
      <c r="E7" s="33"/>
      <c r="F7" s="33"/>
    </row>
    <row r="8" spans="1:6" ht="16.5" thickBot="1">
      <c r="A8" s="37" t="s">
        <v>54</v>
      </c>
      <c r="B8" s="24"/>
      <c r="C8" s="38"/>
      <c r="D8" s="38"/>
      <c r="E8" s="39" t="s">
        <v>201</v>
      </c>
      <c r="F8" s="25"/>
    </row>
    <row r="9" spans="1:6" ht="7.5" customHeight="1">
      <c r="A9" s="37"/>
      <c r="B9" s="40"/>
      <c r="C9" s="40"/>
      <c r="D9" s="40"/>
      <c r="E9" s="40"/>
      <c r="F9" s="40"/>
    </row>
    <row r="10" spans="1:6" ht="16.5" thickBot="1">
      <c r="A10" s="41" t="s">
        <v>55</v>
      </c>
      <c r="B10" s="24"/>
      <c r="C10" s="42"/>
      <c r="D10" s="42"/>
      <c r="E10" s="43" t="s">
        <v>103</v>
      </c>
      <c r="F10" s="24"/>
    </row>
    <row r="11" spans="1:6" ht="7.5" customHeight="1">
      <c r="A11" s="37"/>
      <c r="B11" s="40"/>
      <c r="C11" s="40"/>
      <c r="D11" s="40"/>
      <c r="E11" s="40"/>
      <c r="F11" s="40"/>
    </row>
    <row r="12" spans="1:6" ht="16.5" thickBot="1">
      <c r="A12" s="37" t="s">
        <v>40</v>
      </c>
      <c r="B12" s="24"/>
      <c r="C12" s="42"/>
      <c r="D12" s="42"/>
      <c r="E12" s="43" t="s">
        <v>41</v>
      </c>
      <c r="F12" s="28"/>
    </row>
    <row r="13" spans="1:6" ht="15.75">
      <c r="A13" s="37"/>
      <c r="B13" s="42"/>
      <c r="C13" s="42"/>
      <c r="D13" s="42"/>
      <c r="E13" s="42"/>
      <c r="F13" s="44"/>
    </row>
    <row r="14" spans="1:6" ht="15.75">
      <c r="A14" s="37"/>
      <c r="B14" s="42"/>
      <c r="C14" s="42"/>
      <c r="D14" s="42"/>
      <c r="E14" s="42"/>
      <c r="F14" s="44"/>
    </row>
    <row r="15" spans="1:6" ht="15.75">
      <c r="A15" s="37"/>
      <c r="B15" s="42"/>
      <c r="C15" s="42"/>
      <c r="D15" s="42"/>
      <c r="E15" s="42"/>
      <c r="F15" s="44"/>
    </row>
    <row r="16" spans="1:6" ht="15.75">
      <c r="A16" s="37"/>
      <c r="B16" s="42"/>
      <c r="C16" s="42"/>
      <c r="D16" s="42"/>
      <c r="E16" s="42"/>
      <c r="F16" s="44"/>
    </row>
    <row r="17" spans="1:6" ht="15.75">
      <c r="A17" s="37"/>
      <c r="B17" s="42"/>
      <c r="C17" s="42"/>
      <c r="D17" s="42"/>
      <c r="E17" s="42"/>
      <c r="F17" s="44"/>
    </row>
    <row r="18" spans="1:6" ht="15.75">
      <c r="A18" s="37"/>
      <c r="B18" s="42"/>
      <c r="C18" s="42"/>
      <c r="D18" s="42"/>
      <c r="E18" s="42"/>
      <c r="F18" s="44"/>
    </row>
    <row r="19" spans="1:6" ht="16.5" thickBot="1">
      <c r="A19" s="37" t="s">
        <v>244</v>
      </c>
      <c r="B19" s="391"/>
      <c r="C19" s="42"/>
      <c r="D19" s="42"/>
      <c r="E19" s="42"/>
      <c r="F19" s="44"/>
    </row>
    <row r="20" spans="1:6" ht="15.75" customHeight="1">
      <c r="A20" s="37"/>
      <c r="B20" s="413"/>
      <c r="C20" s="413"/>
      <c r="D20" s="413"/>
      <c r="E20" s="42"/>
      <c r="F20" s="42"/>
    </row>
    <row r="21" spans="1:6" ht="16.5" thickBot="1">
      <c r="A21" s="37" t="s">
        <v>97</v>
      </c>
      <c r="B21" s="24"/>
      <c r="C21" s="42"/>
      <c r="D21" s="42"/>
      <c r="E21" s="43" t="s">
        <v>50</v>
      </c>
      <c r="F21" s="29"/>
    </row>
    <row r="22" spans="1:6" ht="7.5" customHeight="1">
      <c r="A22" s="45"/>
      <c r="B22" s="40"/>
      <c r="C22" s="40"/>
      <c r="D22" s="40"/>
      <c r="E22" s="40"/>
      <c r="F22" s="40"/>
    </row>
    <row r="23" spans="1:6" ht="16.5" thickBot="1">
      <c r="A23" s="37" t="s">
        <v>48</v>
      </c>
      <c r="B23" s="24"/>
      <c r="C23" s="42"/>
      <c r="D23" s="42"/>
      <c r="E23" s="42"/>
      <c r="F23" s="42"/>
    </row>
    <row r="24" spans="1:6" ht="6.75" customHeight="1">
      <c r="A24" s="37"/>
      <c r="B24" s="42"/>
      <c r="C24" s="42"/>
      <c r="D24" s="42"/>
      <c r="E24" s="42"/>
      <c r="F24" s="42"/>
    </row>
    <row r="25" spans="1:6" ht="18" customHeight="1" thickBot="1">
      <c r="A25" s="37" t="s">
        <v>163</v>
      </c>
      <c r="B25" s="24"/>
      <c r="C25" s="42"/>
      <c r="D25" s="42"/>
      <c r="E25" s="42"/>
      <c r="F25" s="42"/>
    </row>
    <row r="26" spans="1:6" ht="15.75">
      <c r="A26" s="37"/>
      <c r="B26" s="42"/>
      <c r="C26" s="42"/>
      <c r="D26" s="42"/>
      <c r="E26" s="42"/>
      <c r="F26" s="42"/>
    </row>
    <row r="27" spans="1:6" ht="16.5" thickBot="1">
      <c r="A27" s="37" t="s">
        <v>170</v>
      </c>
      <c r="B27" s="24"/>
      <c r="C27" s="42"/>
      <c r="D27" s="42"/>
      <c r="E27" s="43" t="s">
        <v>50</v>
      </c>
      <c r="F27" s="29"/>
    </row>
    <row r="28" spans="1:6" ht="6.75" customHeight="1">
      <c r="A28" s="5"/>
      <c r="B28" s="26"/>
      <c r="C28" s="26"/>
      <c r="D28" s="26"/>
      <c r="E28" s="27"/>
      <c r="F28" s="27"/>
    </row>
    <row r="29" spans="1:6" ht="16.5" customHeight="1" thickBot="1">
      <c r="A29" s="5" t="s">
        <v>243</v>
      </c>
      <c r="B29" s="391"/>
      <c r="C29" s="26"/>
      <c r="D29" s="26"/>
      <c r="E29" s="27"/>
      <c r="F29" s="27"/>
    </row>
    <row r="30" spans="1:6" ht="15">
      <c r="A30" s="30"/>
      <c r="C30" s="31"/>
      <c r="D30" s="31"/>
      <c r="E30" s="31"/>
      <c r="F30" s="31"/>
    </row>
    <row r="31" spans="1:2" ht="16.5" thickBot="1">
      <c r="A31" s="5" t="s">
        <v>189</v>
      </c>
      <c r="B31" s="24" t="s">
        <v>330</v>
      </c>
    </row>
    <row r="32" spans="1:2" s="251" customFormat="1" ht="15.75" thickBot="1">
      <c r="A32" s="250"/>
      <c r="B32" s="249"/>
    </row>
    <row r="70" ht="15" hidden="1"/>
    <row r="71" ht="15" hidden="1"/>
    <row r="72" ht="15" hidden="1"/>
    <row r="73" ht="15" hidden="1">
      <c r="B73" s="30"/>
    </row>
    <row r="74" spans="2:6" ht="15" hidden="1">
      <c r="B74" s="375" t="s">
        <v>330</v>
      </c>
      <c r="F74" s="23" t="s">
        <v>322</v>
      </c>
    </row>
    <row r="75" spans="2:6" ht="15" hidden="1">
      <c r="B75" s="375"/>
      <c r="F75" s="381" t="s">
        <v>321</v>
      </c>
    </row>
    <row r="76" spans="2:6" ht="15" hidden="1">
      <c r="B76" s="2"/>
      <c r="F76" s="381" t="s">
        <v>247</v>
      </c>
    </row>
    <row r="77" spans="2:6" ht="15" hidden="1">
      <c r="B77" s="2"/>
      <c r="F77" s="381" t="s">
        <v>98</v>
      </c>
    </row>
    <row r="78" spans="2:6" ht="15" hidden="1">
      <c r="B78" s="2"/>
      <c r="F78" s="381" t="s">
        <v>199</v>
      </c>
    </row>
    <row r="79" spans="2:6" ht="15" hidden="1">
      <c r="B79" s="2"/>
      <c r="F79" s="381" t="s">
        <v>198</v>
      </c>
    </row>
    <row r="80" spans="2:6" ht="15" hidden="1">
      <c r="B80" s="2"/>
      <c r="F80" s="381" t="s">
        <v>248</v>
      </c>
    </row>
    <row r="81" spans="2:6" ht="15" hidden="1">
      <c r="B81" s="2"/>
      <c r="F81" s="381" t="s">
        <v>249</v>
      </c>
    </row>
    <row r="82" spans="2:6" ht="15" hidden="1">
      <c r="B82" s="2"/>
      <c r="F82" s="381" t="s">
        <v>250</v>
      </c>
    </row>
    <row r="83" ht="15" hidden="1">
      <c r="B83" s="2"/>
    </row>
    <row r="84" ht="15" hidden="1">
      <c r="B84" s="2"/>
    </row>
    <row r="85" ht="15" hidden="1">
      <c r="B85" s="2"/>
    </row>
  </sheetData>
  <sheetProtection password="CB7D" sheet="1"/>
  <mergeCells count="2">
    <mergeCell ref="B3:F3"/>
    <mergeCell ref="B20:D20"/>
  </mergeCells>
  <dataValidations count="4">
    <dataValidation type="list" allowBlank="1" showInputMessage="1" showErrorMessage="1" promptTitle="Call your Field Director" prompt="If you are not sure call your field director or CTF auditor" sqref="B31">
      <formula1>$B$74:$B$75</formula1>
    </dataValidation>
    <dataValidation errorStyle="information" type="textLength" operator="equal" allowBlank="1" showInputMessage="1" showErrorMessage="1" promptTitle="Type Federal Identification #" prompt="Example 63-0000000" errorTitle="re-type Federal Identification #" error="Your number should be no more than and no less than 9 digits.          Example 63-0000000" sqref="F8">
      <formula1>10</formula1>
    </dataValidation>
    <dataValidation type="textLength" operator="equal" allowBlank="1" showInputMessage="1" showErrorMessage="1" sqref="F17">
      <formula1>10</formula1>
    </dataValidation>
    <dataValidation type="list" showInputMessage="1" showErrorMessage="1" sqref="F12">
      <formula1>$F$73:$F$83</formula1>
    </dataValidation>
  </dataValidations>
  <printOptions horizontalCentered="1"/>
  <pageMargins left="0.28" right="0.47" top="1" bottom="1" header="0.5" footer="0.5"/>
  <pageSetup horizontalDpi="600" verticalDpi="600" orientation="landscape" scale="98" r:id="rId3"/>
  <colBreaks count="1" manualBreakCount="1">
    <brk id="6" max="3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H45" sqref="H20:H45"/>
    </sheetView>
  </sheetViews>
  <sheetFormatPr defaultColWidth="7.10546875" defaultRowHeight="15"/>
  <cols>
    <col min="1" max="1" width="3.21484375" style="46" customWidth="1"/>
    <col min="2" max="2" width="18.6640625" style="46" customWidth="1"/>
    <col min="3" max="8" width="12.77734375" style="46" customWidth="1"/>
    <col min="9" max="9" width="1.99609375" style="46" customWidth="1"/>
    <col min="10" max="10" width="19.21484375" style="33" customWidth="1"/>
    <col min="11" max="16" width="14.21484375" style="33" customWidth="1"/>
    <col min="17" max="16384" width="7.10546875" style="46" customWidth="1"/>
  </cols>
  <sheetData>
    <row r="1" spans="2:16" ht="18.75" customHeight="1">
      <c r="B1" s="427" t="s">
        <v>200</v>
      </c>
      <c r="C1" s="427"/>
      <c r="D1" s="427"/>
      <c r="E1" s="427"/>
      <c r="F1" s="427"/>
      <c r="G1" s="427"/>
      <c r="H1" s="427"/>
      <c r="J1" s="427"/>
      <c r="K1" s="427"/>
      <c r="L1" s="427"/>
      <c r="M1" s="427"/>
      <c r="N1" s="427"/>
      <c r="O1" s="427"/>
      <c r="P1" s="427"/>
    </row>
    <row r="2" spans="2:16" ht="20.25">
      <c r="B2" s="427" t="str">
        <f>'General Info'!A1</f>
        <v>Alabama Department of Child Abuse and Neglect Prevention</v>
      </c>
      <c r="C2" s="427"/>
      <c r="D2" s="427"/>
      <c r="E2" s="427"/>
      <c r="F2" s="427"/>
      <c r="G2" s="427"/>
      <c r="H2" s="427"/>
      <c r="J2" s="427" t="s">
        <v>166</v>
      </c>
      <c r="K2" s="427"/>
      <c r="L2" s="427"/>
      <c r="M2" s="427"/>
      <c r="N2" s="427"/>
      <c r="O2" s="427"/>
      <c r="P2" s="427"/>
    </row>
    <row r="3" spans="2:16" ht="18">
      <c r="B3" s="428" t="str">
        <f>'General Info'!A2</f>
        <v>Children's Trust Fund</v>
      </c>
      <c r="C3" s="428"/>
      <c r="D3" s="428"/>
      <c r="E3" s="428"/>
      <c r="F3" s="428"/>
      <c r="G3" s="428"/>
      <c r="H3" s="428"/>
      <c r="J3" s="428" t="s">
        <v>23</v>
      </c>
      <c r="K3" s="428"/>
      <c r="L3" s="428"/>
      <c r="M3" s="428"/>
      <c r="N3" s="428"/>
      <c r="O3" s="428"/>
      <c r="P3" s="428"/>
    </row>
    <row r="4" spans="2:16" ht="18.75" thickBot="1">
      <c r="B4" s="47" t="str">
        <f>'General Info'!B2&amp;" Budget Form"</f>
        <v>2020-2021 Budget Form</v>
      </c>
      <c r="F4" s="48" t="s">
        <v>252</v>
      </c>
      <c r="G4" s="48"/>
      <c r="H4" s="371">
        <f ca="1">TODAY()</f>
        <v>44057</v>
      </c>
      <c r="J4" s="47" t="str">
        <f>B4</f>
        <v>2020-2021 Budget Form</v>
      </c>
      <c r="K4" s="46"/>
      <c r="L4" s="46"/>
      <c r="M4" s="46"/>
      <c r="N4" s="48" t="s">
        <v>252</v>
      </c>
      <c r="O4" s="48"/>
      <c r="P4" s="371">
        <f ca="1">TODAY()</f>
        <v>44057</v>
      </c>
    </row>
    <row r="5" spans="2:16" ht="6.75" customHeight="1">
      <c r="B5" s="47"/>
      <c r="F5" s="48"/>
      <c r="G5" s="48"/>
      <c r="H5" s="310"/>
      <c r="J5" s="47"/>
      <c r="K5" s="46"/>
      <c r="L5" s="46"/>
      <c r="M5" s="46"/>
      <c r="N5" s="48"/>
      <c r="O5" s="48"/>
      <c r="P5" s="310"/>
    </row>
    <row r="6" spans="2:16" ht="18">
      <c r="B6" s="47"/>
      <c r="F6" s="90" t="s">
        <v>103</v>
      </c>
      <c r="G6" s="89">
        <f>'General Info'!F10</f>
        <v>0</v>
      </c>
      <c r="H6" s="69"/>
      <c r="J6" s="47"/>
      <c r="K6" s="46"/>
      <c r="L6" s="46"/>
      <c r="M6" s="46"/>
      <c r="N6" s="90" t="s">
        <v>103</v>
      </c>
      <c r="O6" s="89">
        <f>'General Info'!F10</f>
        <v>0</v>
      </c>
      <c r="P6" s="69"/>
    </row>
    <row r="7" spans="5:16" ht="6.75" customHeight="1">
      <c r="E7" s="49"/>
      <c r="G7" s="369"/>
      <c r="H7" s="369"/>
      <c r="J7" s="46"/>
      <c r="K7" s="46"/>
      <c r="L7" s="46"/>
      <c r="M7" s="49"/>
      <c r="N7" s="46"/>
      <c r="O7" s="369"/>
      <c r="P7" s="369"/>
    </row>
    <row r="8" spans="2:16" ht="15.75">
      <c r="B8" s="48" t="s">
        <v>42</v>
      </c>
      <c r="C8" s="50">
        <f>'General Info'!B8</f>
        <v>0</v>
      </c>
      <c r="D8" s="51"/>
      <c r="E8" s="51"/>
      <c r="F8" s="51"/>
      <c r="G8" s="51"/>
      <c r="H8" s="51"/>
      <c r="J8" s="48" t="s">
        <v>42</v>
      </c>
      <c r="K8" s="50">
        <f>'General Info'!B8</f>
        <v>0</v>
      </c>
      <c r="L8" s="51"/>
      <c r="M8" s="51"/>
      <c r="N8" s="51"/>
      <c r="O8" s="51"/>
      <c r="P8" s="51"/>
    </row>
    <row r="9" spans="2:16" ht="9.75" customHeight="1">
      <c r="B9" s="48"/>
      <c r="J9" s="48"/>
      <c r="K9" s="46"/>
      <c r="L9" s="46"/>
      <c r="M9" s="46"/>
      <c r="N9" s="46"/>
      <c r="O9" s="46"/>
      <c r="P9" s="46"/>
    </row>
    <row r="10" spans="2:16" ht="15.75">
      <c r="B10" s="48" t="s">
        <v>40</v>
      </c>
      <c r="C10" s="50">
        <f>('General Info'!B12)</f>
        <v>0</v>
      </c>
      <c r="D10" s="52"/>
      <c r="E10" s="51"/>
      <c r="F10" s="53" t="s">
        <v>41</v>
      </c>
      <c r="G10" s="425">
        <f>'General Info'!F12</f>
        <v>0</v>
      </c>
      <c r="H10" s="425"/>
      <c r="J10" s="48" t="s">
        <v>40</v>
      </c>
      <c r="K10" s="50">
        <f>('General Info'!B12)</f>
        <v>0</v>
      </c>
      <c r="L10" s="52"/>
      <c r="M10" s="51"/>
      <c r="N10" s="53" t="s">
        <v>41</v>
      </c>
      <c r="O10" s="425">
        <f>'General Info'!F12</f>
        <v>0</v>
      </c>
      <c r="P10" s="425"/>
    </row>
    <row r="11" ht="7.5" customHeight="1">
      <c r="B11" s="48"/>
    </row>
    <row r="12" spans="2:16" ht="15.75" customHeight="1">
      <c r="B12" s="48" t="s">
        <v>48</v>
      </c>
      <c r="C12" s="414" t="str">
        <f>'General Info'!B23&amp;"   "&amp;'General Info'!B25</f>
        <v>   </v>
      </c>
      <c r="D12" s="414"/>
      <c r="E12" s="414"/>
      <c r="F12" s="414"/>
      <c r="G12" s="414"/>
      <c r="H12" s="414"/>
      <c r="I12" s="376"/>
      <c r="J12" s="48" t="s">
        <v>48</v>
      </c>
      <c r="K12" s="414" t="str">
        <f>'General Info'!J23&amp;"   "&amp;'General Info'!J25</f>
        <v>   </v>
      </c>
      <c r="L12" s="414"/>
      <c r="M12" s="414"/>
      <c r="N12" s="414"/>
      <c r="O12" s="414"/>
      <c r="P12" s="414"/>
    </row>
    <row r="13" spans="2:16" ht="15.75" customHeight="1">
      <c r="B13" s="48" t="s">
        <v>52</v>
      </c>
      <c r="C13" s="83">
        <f>'General Info'!B21</f>
        <v>0</v>
      </c>
      <c r="D13" s="83"/>
      <c r="E13" s="83"/>
      <c r="F13" s="54" t="s">
        <v>50</v>
      </c>
      <c r="G13" s="89">
        <f>'General Info'!F21</f>
        <v>0</v>
      </c>
      <c r="H13" s="69"/>
      <c r="I13" s="69"/>
      <c r="J13" s="48" t="s">
        <v>52</v>
      </c>
      <c r="K13" s="83">
        <f>'General Info'!B21</f>
        <v>0</v>
      </c>
      <c r="L13" s="83"/>
      <c r="M13" s="83"/>
      <c r="N13" s="54" t="s">
        <v>50</v>
      </c>
      <c r="O13" s="89">
        <f>'General Info'!F21</f>
        <v>0</v>
      </c>
      <c r="P13" s="69"/>
    </row>
    <row r="14" spans="2:16" s="55" customFormat="1" ht="15.75">
      <c r="B14" s="48"/>
      <c r="C14" s="87"/>
      <c r="D14" s="372"/>
      <c r="E14" s="372"/>
      <c r="F14" s="54" t="s">
        <v>232</v>
      </c>
      <c r="G14" s="415">
        <f>'General Info'!B19</f>
        <v>0</v>
      </c>
      <c r="H14" s="415"/>
      <c r="J14" s="48"/>
      <c r="K14" s="87"/>
      <c r="L14" s="372"/>
      <c r="M14" s="372"/>
      <c r="N14" s="54" t="s">
        <v>232</v>
      </c>
      <c r="O14" s="415">
        <f>'General Info'!B19</f>
        <v>0</v>
      </c>
      <c r="P14" s="415"/>
    </row>
    <row r="15" spans="2:16" s="55" customFormat="1" ht="15.75">
      <c r="B15" s="48" t="s">
        <v>100</v>
      </c>
      <c r="C15" s="83">
        <f>'General Info'!B27</f>
        <v>0</v>
      </c>
      <c r="D15" s="267"/>
      <c r="E15" s="267"/>
      <c r="F15" s="54" t="s">
        <v>50</v>
      </c>
      <c r="G15" s="307">
        <f>'General Info'!F27</f>
        <v>0</v>
      </c>
      <c r="H15" s="268"/>
      <c r="J15" s="48" t="s">
        <v>100</v>
      </c>
      <c r="K15" s="83">
        <f>'General Info'!B27</f>
        <v>0</v>
      </c>
      <c r="L15" s="267"/>
      <c r="M15" s="267"/>
      <c r="N15" s="54" t="s">
        <v>50</v>
      </c>
      <c r="O15" s="307">
        <f>'General Info'!F27</f>
        <v>0</v>
      </c>
      <c r="P15" s="268"/>
    </row>
    <row r="16" spans="2:16" s="55" customFormat="1" ht="15.75">
      <c r="B16" s="48"/>
      <c r="C16" s="87"/>
      <c r="D16" s="372"/>
      <c r="E16" s="372"/>
      <c r="F16" s="54" t="s">
        <v>232</v>
      </c>
      <c r="G16" s="390">
        <f>'General Info'!B29</f>
        <v>0</v>
      </c>
      <c r="H16" s="392"/>
      <c r="J16" s="48"/>
      <c r="K16" s="87"/>
      <c r="L16" s="372"/>
      <c r="M16" s="372"/>
      <c r="N16" s="54" t="s">
        <v>232</v>
      </c>
      <c r="O16" s="390">
        <f>'General Info'!B29</f>
        <v>0</v>
      </c>
      <c r="P16" s="392"/>
    </row>
    <row r="17" spans="3:10" ht="15.75" thickBot="1">
      <c r="C17" s="430"/>
      <c r="D17" s="430"/>
      <c r="E17" s="430"/>
      <c r="F17" s="430"/>
      <c r="G17" s="430"/>
      <c r="H17" s="242"/>
      <c r="J17" s="46"/>
    </row>
    <row r="18" spans="2:16" ht="75.75" thickBot="1">
      <c r="B18" s="56" t="s">
        <v>7</v>
      </c>
      <c r="C18" s="57" t="s">
        <v>186</v>
      </c>
      <c r="D18" s="57" t="s">
        <v>295</v>
      </c>
      <c r="E18" s="57" t="s">
        <v>187</v>
      </c>
      <c r="F18" s="57" t="s">
        <v>296</v>
      </c>
      <c r="G18" s="57" t="s">
        <v>188</v>
      </c>
      <c r="H18" s="58" t="s">
        <v>297</v>
      </c>
      <c r="J18" s="303" t="s">
        <v>7</v>
      </c>
      <c r="K18" s="419" t="s">
        <v>231</v>
      </c>
      <c r="L18" s="420"/>
      <c r="M18" s="420"/>
      <c r="N18" s="420"/>
      <c r="O18" s="420"/>
      <c r="P18" s="421"/>
    </row>
    <row r="19" spans="2:16" ht="6.75" customHeight="1">
      <c r="B19" s="59"/>
      <c r="C19" s="316"/>
      <c r="D19" s="317"/>
      <c r="E19" s="316"/>
      <c r="F19" s="317"/>
      <c r="G19" s="316"/>
      <c r="H19" s="318"/>
      <c r="J19" s="304"/>
      <c r="K19" s="314"/>
      <c r="L19" s="314"/>
      <c r="M19" s="314"/>
      <c r="N19" s="314"/>
      <c r="O19" s="314"/>
      <c r="P19" s="315"/>
    </row>
    <row r="20" spans="1:16" s="290" customFormat="1" ht="16.5" customHeight="1">
      <c r="A20" s="290">
        <v>1</v>
      </c>
      <c r="B20" s="291" t="s">
        <v>34</v>
      </c>
      <c r="C20" s="319"/>
      <c r="D20" s="320"/>
      <c r="E20" s="319"/>
      <c r="F20" s="320"/>
      <c r="G20" s="319"/>
      <c r="H20" s="320"/>
      <c r="J20" s="305" t="str">
        <f>B20</f>
        <v>Accounting</v>
      </c>
      <c r="K20" s="422"/>
      <c r="L20" s="423"/>
      <c r="M20" s="423"/>
      <c r="N20" s="423"/>
      <c r="O20" s="423"/>
      <c r="P20" s="424"/>
    </row>
    <row r="21" spans="1:16" s="290" customFormat="1" ht="16.5" customHeight="1">
      <c r="A21" s="290">
        <v>2</v>
      </c>
      <c r="B21" s="291" t="s">
        <v>124</v>
      </c>
      <c r="C21" s="319"/>
      <c r="D21" s="320"/>
      <c r="E21" s="319"/>
      <c r="F21" s="320"/>
      <c r="G21" s="319"/>
      <c r="H21" s="320"/>
      <c r="J21" s="305" t="str">
        <f aca="true" t="shared" si="0" ref="J21:J45">B21</f>
        <v>Audit/CPA Services</v>
      </c>
      <c r="K21" s="416"/>
      <c r="L21" s="417"/>
      <c r="M21" s="417"/>
      <c r="N21" s="417"/>
      <c r="O21" s="417"/>
      <c r="P21" s="418"/>
    </row>
    <row r="22" spans="1:16" s="290" customFormat="1" ht="16.5" customHeight="1">
      <c r="A22" s="290">
        <v>3</v>
      </c>
      <c r="B22" s="291" t="s">
        <v>37</v>
      </c>
      <c r="C22" s="319"/>
      <c r="D22" s="320"/>
      <c r="E22" s="319"/>
      <c r="F22" s="320"/>
      <c r="G22" s="319"/>
      <c r="H22" s="320"/>
      <c r="J22" s="305" t="str">
        <f t="shared" si="0"/>
        <v>Background Check</v>
      </c>
      <c r="K22" s="416"/>
      <c r="L22" s="417"/>
      <c r="M22" s="417"/>
      <c r="N22" s="417"/>
      <c r="O22" s="417"/>
      <c r="P22" s="418"/>
    </row>
    <row r="23" spans="1:16" s="290" customFormat="1" ht="16.5" customHeight="1">
      <c r="A23" s="290">
        <v>4</v>
      </c>
      <c r="B23" s="292" t="s">
        <v>35</v>
      </c>
      <c r="C23" s="319"/>
      <c r="D23" s="320"/>
      <c r="E23" s="319"/>
      <c r="F23" s="320"/>
      <c r="G23" s="319"/>
      <c r="H23" s="320"/>
      <c r="J23" s="305" t="str">
        <f t="shared" si="0"/>
        <v>Consultants</v>
      </c>
      <c r="K23" s="416"/>
      <c r="L23" s="417"/>
      <c r="M23" s="417"/>
      <c r="N23" s="417"/>
      <c r="O23" s="417"/>
      <c r="P23" s="418"/>
    </row>
    <row r="24" spans="1:16" s="290" customFormat="1" ht="16.5" customHeight="1">
      <c r="A24" s="290">
        <v>5</v>
      </c>
      <c r="B24" s="292" t="s">
        <v>38</v>
      </c>
      <c r="C24" s="319"/>
      <c r="D24" s="320"/>
      <c r="E24" s="319"/>
      <c r="F24" s="320"/>
      <c r="G24" s="319"/>
      <c r="H24" s="320"/>
      <c r="J24" s="305" t="str">
        <f t="shared" si="0"/>
        <v>Equipment</v>
      </c>
      <c r="K24" s="416"/>
      <c r="L24" s="417"/>
      <c r="M24" s="417"/>
      <c r="N24" s="417"/>
      <c r="O24" s="417"/>
      <c r="P24" s="418"/>
    </row>
    <row r="25" spans="1:16" s="290" customFormat="1" ht="16.5" customHeight="1">
      <c r="A25" s="290">
        <v>6</v>
      </c>
      <c r="B25" s="292" t="s">
        <v>39</v>
      </c>
      <c r="C25" s="319"/>
      <c r="D25" s="320"/>
      <c r="E25" s="319"/>
      <c r="F25" s="320"/>
      <c r="G25" s="319"/>
      <c r="H25" s="320"/>
      <c r="J25" s="305" t="str">
        <f t="shared" si="0"/>
        <v>Office Supplies</v>
      </c>
      <c r="K25" s="416"/>
      <c r="L25" s="417"/>
      <c r="M25" s="417"/>
      <c r="N25" s="417"/>
      <c r="O25" s="417"/>
      <c r="P25" s="418"/>
    </row>
    <row r="26" spans="1:16" s="290" customFormat="1" ht="16.5" customHeight="1">
      <c r="A26" s="290">
        <v>7</v>
      </c>
      <c r="B26" s="292" t="s">
        <v>30</v>
      </c>
      <c r="C26" s="319"/>
      <c r="D26" s="320"/>
      <c r="E26" s="319"/>
      <c r="F26" s="320"/>
      <c r="G26" s="319"/>
      <c r="H26" s="320"/>
      <c r="J26" s="305" t="str">
        <f t="shared" si="0"/>
        <v>Personnel/Salaries</v>
      </c>
      <c r="K26" s="416"/>
      <c r="L26" s="417"/>
      <c r="M26" s="417"/>
      <c r="N26" s="417"/>
      <c r="O26" s="417"/>
      <c r="P26" s="418"/>
    </row>
    <row r="27" spans="1:16" s="290" customFormat="1" ht="16.5" customHeight="1">
      <c r="A27" s="290">
        <v>8</v>
      </c>
      <c r="B27" s="292" t="s">
        <v>31</v>
      </c>
      <c r="C27" s="319"/>
      <c r="D27" s="320"/>
      <c r="E27" s="319"/>
      <c r="F27" s="320"/>
      <c r="G27" s="319"/>
      <c r="H27" s="320"/>
      <c r="J27" s="305" t="str">
        <f t="shared" si="0"/>
        <v>Personnel/Benefits</v>
      </c>
      <c r="K27" s="422"/>
      <c r="L27" s="417"/>
      <c r="M27" s="417"/>
      <c r="N27" s="417"/>
      <c r="O27" s="417"/>
      <c r="P27" s="418"/>
    </row>
    <row r="28" spans="1:16" s="290" customFormat="1" ht="16.5" customHeight="1">
      <c r="A28" s="290">
        <v>9</v>
      </c>
      <c r="B28" s="293" t="s">
        <v>0</v>
      </c>
      <c r="C28" s="319"/>
      <c r="D28" s="320"/>
      <c r="E28" s="319"/>
      <c r="F28" s="320"/>
      <c r="G28" s="319"/>
      <c r="H28" s="320"/>
      <c r="J28" s="305" t="str">
        <f t="shared" si="0"/>
        <v>Postage</v>
      </c>
      <c r="K28" s="416"/>
      <c r="L28" s="417"/>
      <c r="M28" s="417"/>
      <c r="N28" s="417"/>
      <c r="O28" s="417"/>
      <c r="P28" s="418"/>
    </row>
    <row r="29" spans="1:16" s="290" customFormat="1" ht="16.5" customHeight="1">
      <c r="A29" s="290">
        <v>10</v>
      </c>
      <c r="B29" s="294" t="s">
        <v>29</v>
      </c>
      <c r="C29" s="319"/>
      <c r="D29" s="320"/>
      <c r="E29" s="319"/>
      <c r="F29" s="320"/>
      <c r="G29" s="319"/>
      <c r="H29" s="320"/>
      <c r="J29" s="305" t="str">
        <f t="shared" si="0"/>
        <v>Printing</v>
      </c>
      <c r="K29" s="416"/>
      <c r="L29" s="417"/>
      <c r="M29" s="417"/>
      <c r="N29" s="417"/>
      <c r="O29" s="417"/>
      <c r="P29" s="418"/>
    </row>
    <row r="30" spans="1:16" s="290" customFormat="1" ht="16.5" customHeight="1">
      <c r="A30" s="290">
        <v>11</v>
      </c>
      <c r="B30" s="294" t="s">
        <v>83</v>
      </c>
      <c r="C30" s="319"/>
      <c r="D30" s="320"/>
      <c r="E30" s="319"/>
      <c r="F30" s="320"/>
      <c r="G30" s="319"/>
      <c r="H30" s="320"/>
      <c r="J30" s="305" t="str">
        <f t="shared" si="0"/>
        <v>Prof. Serv/Ind Cont</v>
      </c>
      <c r="K30" s="416"/>
      <c r="L30" s="417"/>
      <c r="M30" s="417"/>
      <c r="N30" s="417"/>
      <c r="O30" s="417"/>
      <c r="P30" s="418"/>
    </row>
    <row r="31" spans="1:16" s="290" customFormat="1" ht="16.5" customHeight="1">
      <c r="A31" s="290">
        <v>12</v>
      </c>
      <c r="B31" s="294" t="s">
        <v>24</v>
      </c>
      <c r="C31" s="319"/>
      <c r="D31" s="320"/>
      <c r="E31" s="319"/>
      <c r="F31" s="320"/>
      <c r="G31" s="319"/>
      <c r="H31" s="320"/>
      <c r="J31" s="305" t="str">
        <f t="shared" si="0"/>
        <v>Program Materials</v>
      </c>
      <c r="K31" s="416"/>
      <c r="L31" s="417"/>
      <c r="M31" s="417"/>
      <c r="N31" s="417"/>
      <c r="O31" s="417"/>
      <c r="P31" s="418"/>
    </row>
    <row r="32" spans="1:16" s="290" customFormat="1" ht="16.5" customHeight="1">
      <c r="A32" s="290">
        <v>13</v>
      </c>
      <c r="B32" s="294" t="s">
        <v>1</v>
      </c>
      <c r="C32" s="319"/>
      <c r="D32" s="320"/>
      <c r="E32" s="319"/>
      <c r="F32" s="320"/>
      <c r="G32" s="319"/>
      <c r="H32" s="320"/>
      <c r="J32" s="305" t="str">
        <f t="shared" si="0"/>
        <v>Space Rental</v>
      </c>
      <c r="K32" s="416"/>
      <c r="L32" s="417"/>
      <c r="M32" s="417"/>
      <c r="N32" s="417"/>
      <c r="O32" s="417"/>
      <c r="P32" s="418"/>
    </row>
    <row r="33" spans="1:16" s="290" customFormat="1" ht="16.5" customHeight="1">
      <c r="A33" s="290">
        <v>14</v>
      </c>
      <c r="B33" s="294" t="s">
        <v>4</v>
      </c>
      <c r="C33" s="319"/>
      <c r="D33" s="320"/>
      <c r="E33" s="319"/>
      <c r="F33" s="320"/>
      <c r="G33" s="319"/>
      <c r="H33" s="320"/>
      <c r="J33" s="305" t="str">
        <f t="shared" si="0"/>
        <v>Staff Development</v>
      </c>
      <c r="K33" s="416"/>
      <c r="L33" s="417"/>
      <c r="M33" s="417"/>
      <c r="N33" s="417"/>
      <c r="O33" s="417"/>
      <c r="P33" s="418"/>
    </row>
    <row r="34" spans="1:16" s="290" customFormat="1" ht="16.5" customHeight="1">
      <c r="A34" s="290">
        <v>15</v>
      </c>
      <c r="B34" s="294" t="s">
        <v>32</v>
      </c>
      <c r="C34" s="319"/>
      <c r="D34" s="320"/>
      <c r="E34" s="319"/>
      <c r="F34" s="320"/>
      <c r="G34" s="319"/>
      <c r="H34" s="320"/>
      <c r="J34" s="305" t="str">
        <f t="shared" si="0"/>
        <v>Telephone</v>
      </c>
      <c r="K34" s="416"/>
      <c r="L34" s="417"/>
      <c r="M34" s="417"/>
      <c r="N34" s="417"/>
      <c r="O34" s="417"/>
      <c r="P34" s="418"/>
    </row>
    <row r="35" spans="1:16" s="290" customFormat="1" ht="16.5" customHeight="1">
      <c r="A35" s="290">
        <v>16</v>
      </c>
      <c r="B35" s="294" t="s">
        <v>33</v>
      </c>
      <c r="C35" s="319"/>
      <c r="D35" s="320"/>
      <c r="E35" s="319"/>
      <c r="F35" s="320"/>
      <c r="G35" s="319"/>
      <c r="H35" s="320"/>
      <c r="J35" s="305" t="str">
        <f t="shared" si="0"/>
        <v>Teleph: Cell/Pager</v>
      </c>
      <c r="K35" s="416"/>
      <c r="L35" s="417"/>
      <c r="M35" s="417"/>
      <c r="N35" s="417"/>
      <c r="O35" s="417"/>
      <c r="P35" s="418"/>
    </row>
    <row r="36" spans="1:16" s="290" customFormat="1" ht="16.5" customHeight="1">
      <c r="A36" s="290">
        <v>17</v>
      </c>
      <c r="B36" s="294" t="s">
        <v>28</v>
      </c>
      <c r="C36" s="319"/>
      <c r="D36" s="320"/>
      <c r="E36" s="319"/>
      <c r="F36" s="320"/>
      <c r="G36" s="319"/>
      <c r="H36" s="320"/>
      <c r="J36" s="305" t="str">
        <f t="shared" si="0"/>
        <v>Transport/Travel</v>
      </c>
      <c r="K36" s="416"/>
      <c r="L36" s="417"/>
      <c r="M36" s="417"/>
      <c r="N36" s="417"/>
      <c r="O36" s="417"/>
      <c r="P36" s="418"/>
    </row>
    <row r="37" spans="1:16" s="290" customFormat="1" ht="16.5" customHeight="1">
      <c r="A37" s="290">
        <v>18</v>
      </c>
      <c r="B37" s="294" t="s">
        <v>2</v>
      </c>
      <c r="C37" s="319"/>
      <c r="D37" s="320"/>
      <c r="E37" s="319"/>
      <c r="F37" s="320"/>
      <c r="G37" s="319"/>
      <c r="H37" s="320"/>
      <c r="J37" s="305" t="str">
        <f t="shared" si="0"/>
        <v>Utilities</v>
      </c>
      <c r="K37" s="416"/>
      <c r="L37" s="417"/>
      <c r="M37" s="417"/>
      <c r="N37" s="417"/>
      <c r="O37" s="417"/>
      <c r="P37" s="418"/>
    </row>
    <row r="38" spans="1:16" s="290" customFormat="1" ht="16.5" customHeight="1">
      <c r="A38" s="290">
        <v>19</v>
      </c>
      <c r="B38" s="294" t="s">
        <v>3</v>
      </c>
      <c r="C38" s="319"/>
      <c r="D38" s="320"/>
      <c r="E38" s="319"/>
      <c r="F38" s="320"/>
      <c r="G38" s="319"/>
      <c r="H38" s="320"/>
      <c r="J38" s="305" t="str">
        <f t="shared" si="0"/>
        <v>Volunteer In-Kind</v>
      </c>
      <c r="K38" s="416"/>
      <c r="L38" s="417"/>
      <c r="M38" s="417"/>
      <c r="N38" s="417"/>
      <c r="O38" s="417"/>
      <c r="P38" s="418"/>
    </row>
    <row r="39" spans="1:16" s="290" customFormat="1" ht="16.5" customHeight="1">
      <c r="A39" s="290">
        <v>20</v>
      </c>
      <c r="B39" s="387" t="s">
        <v>349</v>
      </c>
      <c r="C39" s="319"/>
      <c r="D39" s="320"/>
      <c r="E39" s="319"/>
      <c r="F39" s="320"/>
      <c r="G39" s="319"/>
      <c r="H39" s="320"/>
      <c r="J39" s="305" t="str">
        <f t="shared" si="0"/>
        <v>Red</v>
      </c>
      <c r="K39" s="416"/>
      <c r="L39" s="417"/>
      <c r="M39" s="417"/>
      <c r="N39" s="417"/>
      <c r="O39" s="417"/>
      <c r="P39" s="418"/>
    </row>
    <row r="40" spans="1:16" s="290" customFormat="1" ht="16.5" customHeight="1">
      <c r="A40" s="290">
        <v>21</v>
      </c>
      <c r="B40" s="387" t="s">
        <v>350</v>
      </c>
      <c r="C40" s="319"/>
      <c r="D40" s="320"/>
      <c r="E40" s="319"/>
      <c r="F40" s="320"/>
      <c r="G40" s="319"/>
      <c r="H40" s="320"/>
      <c r="J40" s="305" t="str">
        <f t="shared" si="0"/>
        <v>Yellow</v>
      </c>
      <c r="K40" s="416"/>
      <c r="L40" s="417"/>
      <c r="M40" s="417"/>
      <c r="N40" s="417"/>
      <c r="O40" s="417"/>
      <c r="P40" s="418"/>
    </row>
    <row r="41" spans="1:16" s="290" customFormat="1" ht="16.5" customHeight="1">
      <c r="A41" s="290">
        <v>22</v>
      </c>
      <c r="B41" s="387" t="s">
        <v>351</v>
      </c>
      <c r="C41" s="319"/>
      <c r="D41" s="320"/>
      <c r="E41" s="319"/>
      <c r="F41" s="320"/>
      <c r="G41" s="319"/>
      <c r="H41" s="320"/>
      <c r="J41" s="305" t="str">
        <f t="shared" si="0"/>
        <v>Brown</v>
      </c>
      <c r="K41" s="416"/>
      <c r="L41" s="417"/>
      <c r="M41" s="417"/>
      <c r="N41" s="417"/>
      <c r="O41" s="417"/>
      <c r="P41" s="418"/>
    </row>
    <row r="42" spans="1:16" s="290" customFormat="1" ht="16.5" customHeight="1">
      <c r="A42" s="290">
        <v>23</v>
      </c>
      <c r="B42" s="387" t="s">
        <v>352</v>
      </c>
      <c r="C42" s="319"/>
      <c r="D42" s="320"/>
      <c r="E42" s="319"/>
      <c r="F42" s="320"/>
      <c r="G42" s="319"/>
      <c r="H42" s="320"/>
      <c r="J42" s="305" t="str">
        <f t="shared" si="0"/>
        <v>Green</v>
      </c>
      <c r="K42" s="416"/>
      <c r="L42" s="417"/>
      <c r="M42" s="417"/>
      <c r="N42" s="417"/>
      <c r="O42" s="417"/>
      <c r="P42" s="418"/>
    </row>
    <row r="43" spans="1:16" s="290" customFormat="1" ht="16.5" customHeight="1">
      <c r="A43" s="290">
        <v>24</v>
      </c>
      <c r="B43" s="387" t="s">
        <v>353</v>
      </c>
      <c r="C43" s="319"/>
      <c r="D43" s="320"/>
      <c r="E43" s="319"/>
      <c r="F43" s="320"/>
      <c r="G43" s="319"/>
      <c r="H43" s="320"/>
      <c r="J43" s="305" t="str">
        <f t="shared" si="0"/>
        <v>Pink</v>
      </c>
      <c r="K43" s="416"/>
      <c r="L43" s="417"/>
      <c r="M43" s="417"/>
      <c r="N43" s="417"/>
      <c r="O43" s="417"/>
      <c r="P43" s="418"/>
    </row>
    <row r="44" spans="1:16" s="290" customFormat="1" ht="16.5" customHeight="1">
      <c r="A44" s="290">
        <v>25</v>
      </c>
      <c r="B44" s="387" t="s">
        <v>354</v>
      </c>
      <c r="C44" s="319"/>
      <c r="D44" s="320"/>
      <c r="E44" s="319"/>
      <c r="F44" s="320"/>
      <c r="G44" s="319"/>
      <c r="H44" s="320"/>
      <c r="J44" s="305" t="str">
        <f t="shared" si="0"/>
        <v>Purple </v>
      </c>
      <c r="K44" s="416"/>
      <c r="L44" s="417"/>
      <c r="M44" s="417"/>
      <c r="N44" s="417"/>
      <c r="O44" s="417"/>
      <c r="P44" s="418"/>
    </row>
    <row r="45" spans="1:16" s="290" customFormat="1" ht="16.5" customHeight="1" thickBot="1">
      <c r="A45" s="290">
        <v>26</v>
      </c>
      <c r="B45" s="387" t="s">
        <v>355</v>
      </c>
      <c r="C45" s="319"/>
      <c r="D45" s="320"/>
      <c r="E45" s="319"/>
      <c r="F45" s="320"/>
      <c r="G45" s="319"/>
      <c r="H45" s="320"/>
      <c r="J45" s="305" t="str">
        <f t="shared" si="0"/>
        <v>Orange</v>
      </c>
      <c r="K45" s="433"/>
      <c r="L45" s="434"/>
      <c r="M45" s="434"/>
      <c r="N45" s="434"/>
      <c r="O45" s="434"/>
      <c r="P45" s="435"/>
    </row>
    <row r="46" spans="2:16" ht="14.25">
      <c r="B46" s="356"/>
      <c r="C46" s="321"/>
      <c r="D46" s="72"/>
      <c r="E46" s="321"/>
      <c r="F46" s="321"/>
      <c r="G46" s="321"/>
      <c r="H46" s="321"/>
      <c r="J46" s="46">
        <f>IF(B46=0,"",B46)</f>
      </c>
      <c r="K46" s="426"/>
      <c r="L46" s="426"/>
      <c r="M46" s="426"/>
      <c r="N46" s="426"/>
      <c r="O46" s="426"/>
      <c r="P46" s="426"/>
    </row>
    <row r="47" spans="2:8" ht="15.75" thickBot="1">
      <c r="B47" s="66" t="s">
        <v>5</v>
      </c>
      <c r="C47" s="67">
        <f aca="true" t="shared" si="1" ref="C47:H47">SUM(C19:C46)</f>
        <v>0</v>
      </c>
      <c r="D47" s="67">
        <f t="shared" si="1"/>
        <v>0</v>
      </c>
      <c r="E47" s="67">
        <f t="shared" si="1"/>
        <v>0</v>
      </c>
      <c r="F47" s="67">
        <f t="shared" si="1"/>
        <v>0</v>
      </c>
      <c r="G47" s="67">
        <f t="shared" si="1"/>
        <v>0</v>
      </c>
      <c r="H47" s="67">
        <f t="shared" si="1"/>
        <v>0</v>
      </c>
    </row>
    <row r="48" spans="4:16" s="68" customFormat="1" ht="14.25" customHeight="1">
      <c r="D48" s="389" t="str">
        <f>IF('General Info'!B31="Oct 1, 2015 - Sept 30, 2016","ADCANP will not approve budget revisions after August 30th.","ADCANP will not approve budget revisions after August 31st.")</f>
        <v>ADCANP will not approve budget revisions after August 31st.</v>
      </c>
      <c r="E48" s="73"/>
      <c r="F48" s="73"/>
      <c r="G48" s="73"/>
      <c r="H48" s="73"/>
      <c r="J48" s="33"/>
      <c r="K48" s="33"/>
      <c r="L48" s="33"/>
      <c r="M48" s="33"/>
      <c r="N48" s="33"/>
      <c r="O48" s="33"/>
      <c r="P48" s="33"/>
    </row>
    <row r="49" spans="2:16" s="68" customFormat="1" ht="16.5" customHeight="1">
      <c r="B49" s="431"/>
      <c r="C49" s="431"/>
      <c r="D49" s="368"/>
      <c r="E49" s="72"/>
      <c r="F49" s="72"/>
      <c r="G49" s="72"/>
      <c r="H49" s="72"/>
      <c r="J49" s="33"/>
      <c r="K49" s="33"/>
      <c r="L49" s="33"/>
      <c r="M49" s="33"/>
      <c r="N49" s="33"/>
      <c r="O49" s="33"/>
      <c r="P49" s="33"/>
    </row>
    <row r="50" spans="2:9" ht="13.5" customHeight="1" thickBot="1">
      <c r="B50" s="432"/>
      <c r="C50" s="432"/>
      <c r="D50" s="72"/>
      <c r="I50" s="69"/>
    </row>
    <row r="51" spans="2:9" ht="15">
      <c r="B51" s="49" t="s">
        <v>128</v>
      </c>
      <c r="D51" s="295" t="s">
        <v>43</v>
      </c>
      <c r="E51" s="296"/>
      <c r="F51" s="296"/>
      <c r="G51" s="296"/>
      <c r="H51" s="297"/>
      <c r="I51" s="69"/>
    </row>
    <row r="52" spans="4:9" ht="6.75" customHeight="1">
      <c r="D52" s="298"/>
      <c r="E52" s="110"/>
      <c r="F52" s="110"/>
      <c r="G52" s="110"/>
      <c r="H52" s="299"/>
      <c r="I52" s="69"/>
    </row>
    <row r="53" spans="4:9" ht="15">
      <c r="D53" s="298"/>
      <c r="E53" s="110"/>
      <c r="F53" s="110"/>
      <c r="G53" s="110"/>
      <c r="H53" s="299"/>
      <c r="I53" s="69"/>
    </row>
    <row r="54" spans="2:9" ht="15">
      <c r="B54" s="322"/>
      <c r="C54" s="309"/>
      <c r="D54" s="298"/>
      <c r="E54" s="110"/>
      <c r="F54" s="110"/>
      <c r="G54" s="110"/>
      <c r="H54" s="299"/>
      <c r="I54" s="69"/>
    </row>
    <row r="55" spans="2:9" ht="15">
      <c r="B55" s="49" t="s">
        <v>167</v>
      </c>
      <c r="D55" s="298"/>
      <c r="E55" s="110"/>
      <c r="F55" s="110"/>
      <c r="G55" s="110"/>
      <c r="H55" s="299"/>
      <c r="I55" s="69"/>
    </row>
    <row r="56" spans="4:9" ht="6.75" customHeight="1">
      <c r="D56" s="298"/>
      <c r="E56" s="110"/>
      <c r="F56" s="110"/>
      <c r="G56" s="110"/>
      <c r="H56" s="299"/>
      <c r="I56" s="69"/>
    </row>
    <row r="57" spans="4:9" ht="15">
      <c r="D57" s="298"/>
      <c r="E57" s="110"/>
      <c r="F57" s="110"/>
      <c r="G57" s="110"/>
      <c r="H57" s="299"/>
      <c r="I57" s="69"/>
    </row>
    <row r="58" spans="2:9" ht="15">
      <c r="B58" s="309"/>
      <c r="C58" s="309"/>
      <c r="D58" s="298" t="s">
        <v>44</v>
      </c>
      <c r="E58" s="110"/>
      <c r="F58" s="110"/>
      <c r="G58" s="110" t="s">
        <v>45</v>
      </c>
      <c r="H58" s="299"/>
      <c r="I58" s="69"/>
    </row>
    <row r="59" spans="2:9" ht="15">
      <c r="B59" s="46" t="s">
        <v>36</v>
      </c>
      <c r="D59" s="298" t="s">
        <v>46</v>
      </c>
      <c r="E59" s="110"/>
      <c r="F59" s="110"/>
      <c r="G59" s="110" t="s">
        <v>47</v>
      </c>
      <c r="H59" s="299"/>
      <c r="I59" s="69"/>
    </row>
    <row r="60" spans="4:9" ht="15.75" thickBot="1">
      <c r="D60" s="300"/>
      <c r="E60" s="301"/>
      <c r="F60" s="301"/>
      <c r="G60" s="301"/>
      <c r="H60" s="302"/>
      <c r="I60" s="69"/>
    </row>
    <row r="61" spans="2:9" ht="14.25" customHeight="1">
      <c r="B61" s="324"/>
      <c r="C61" s="309"/>
      <c r="I61" s="69"/>
    </row>
    <row r="62" ht="15">
      <c r="B62" s="70" t="s">
        <v>47</v>
      </c>
    </row>
    <row r="63" spans="3:8" ht="15">
      <c r="C63" s="71" t="s">
        <v>129</v>
      </c>
      <c r="D63" s="429"/>
      <c r="E63" s="429"/>
      <c r="F63" s="429"/>
      <c r="G63" s="429"/>
      <c r="H63" s="429"/>
    </row>
    <row r="64" spans="4:8" ht="15">
      <c r="D64" s="429"/>
      <c r="E64" s="429"/>
      <c r="F64" s="429"/>
      <c r="G64" s="429"/>
      <c r="H64" s="429"/>
    </row>
    <row r="65" spans="4:8" ht="15">
      <c r="D65" s="429"/>
      <c r="E65" s="429"/>
      <c r="F65" s="429"/>
      <c r="G65" s="429"/>
      <c r="H65" s="429"/>
    </row>
    <row r="66" spans="4:8" ht="15">
      <c r="D66" s="429"/>
      <c r="E66" s="429"/>
      <c r="F66" s="429"/>
      <c r="G66" s="429"/>
      <c r="H66" s="429"/>
    </row>
    <row r="67" spans="4:8" ht="15">
      <c r="D67" s="429"/>
      <c r="E67" s="429"/>
      <c r="F67" s="429"/>
      <c r="G67" s="429"/>
      <c r="H67" s="429"/>
    </row>
    <row r="68" spans="2:8" ht="15">
      <c r="B68" s="71"/>
      <c r="D68" s="429"/>
      <c r="E68" s="429"/>
      <c r="F68" s="429"/>
      <c r="G68" s="429"/>
      <c r="H68" s="429"/>
    </row>
  </sheetData>
  <sheetProtection password="CB7D" sheet="1"/>
  <mergeCells count="43">
    <mergeCell ref="B1:H1"/>
    <mergeCell ref="G10:H10"/>
    <mergeCell ref="G14:H14"/>
    <mergeCell ref="B2:H2"/>
    <mergeCell ref="B3:H3"/>
    <mergeCell ref="K45:P45"/>
    <mergeCell ref="K35:P35"/>
    <mergeCell ref="K40:P40"/>
    <mergeCell ref="K34:P34"/>
    <mergeCell ref="K36:P36"/>
    <mergeCell ref="D63:H68"/>
    <mergeCell ref="C17:G17"/>
    <mergeCell ref="B49:C50"/>
    <mergeCell ref="K39:P39"/>
    <mergeCell ref="K38:P38"/>
    <mergeCell ref="K37:P37"/>
    <mergeCell ref="K44:P44"/>
    <mergeCell ref="J1:P1"/>
    <mergeCell ref="J2:P2"/>
    <mergeCell ref="J3:P3"/>
    <mergeCell ref="K43:P43"/>
    <mergeCell ref="K42:P42"/>
    <mergeCell ref="K41:P41"/>
    <mergeCell ref="K25:P25"/>
    <mergeCell ref="K24:P24"/>
    <mergeCell ref="O10:P10"/>
    <mergeCell ref="K46:P46"/>
    <mergeCell ref="K23:P23"/>
    <mergeCell ref="K22:P22"/>
    <mergeCell ref="K21:P21"/>
    <mergeCell ref="K31:P31"/>
    <mergeCell ref="K33:P33"/>
    <mergeCell ref="K32:P32"/>
    <mergeCell ref="C12:H12"/>
    <mergeCell ref="K12:P12"/>
    <mergeCell ref="O14:P14"/>
    <mergeCell ref="K30:P30"/>
    <mergeCell ref="K29:P29"/>
    <mergeCell ref="K28:P28"/>
    <mergeCell ref="K18:P18"/>
    <mergeCell ref="K20:P20"/>
    <mergeCell ref="K27:P27"/>
    <mergeCell ref="K26:P26"/>
  </mergeCells>
  <printOptions horizontalCentered="1"/>
  <pageMargins left="0.25" right="0.25" top="0.5" bottom="0.5" header="0.5" footer="0.5"/>
  <pageSetup horizontalDpi="600" verticalDpi="600" orientation="portrait" scale="63" r:id="rId3"/>
  <colBreaks count="1" manualBreakCount="1">
    <brk id="8" max="7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9"/>
  <sheetViews>
    <sheetView zoomScalePageLayoutView="0" workbookViewId="0" topLeftCell="A1">
      <selection activeCell="C18" sqref="C18"/>
    </sheetView>
  </sheetViews>
  <sheetFormatPr defaultColWidth="7.10546875" defaultRowHeight="15"/>
  <cols>
    <col min="1" max="1" width="2.6640625" style="46" customWidth="1"/>
    <col min="2" max="2" width="15.4453125" style="46" customWidth="1"/>
    <col min="3" max="3" width="11.77734375" style="46" customWidth="1"/>
    <col min="4" max="4" width="9.99609375" style="46" customWidth="1"/>
    <col min="5" max="8" width="11.77734375" style="46" customWidth="1"/>
    <col min="9" max="9" width="7.10546875" style="46" customWidth="1"/>
    <col min="10" max="10" width="2.6640625" style="46" customWidth="1"/>
    <col min="11" max="11" width="15.4453125" style="46" customWidth="1"/>
    <col min="12" max="17" width="11.77734375" style="46" customWidth="1"/>
    <col min="18" max="18" width="7.10546875" style="46" customWidth="1"/>
    <col min="19" max="19" width="2.5546875" style="46" customWidth="1"/>
    <col min="20" max="20" width="15.4453125" style="46" customWidth="1"/>
    <col min="21" max="26" width="11.77734375" style="46" customWidth="1"/>
    <col min="27" max="16384" width="7.10546875" style="46" customWidth="1"/>
  </cols>
  <sheetData>
    <row r="1" spans="2:26" ht="18.75" customHeight="1">
      <c r="B1" s="427" t="s">
        <v>131</v>
      </c>
      <c r="C1" s="427"/>
      <c r="D1" s="427"/>
      <c r="E1" s="427"/>
      <c r="F1" s="427"/>
      <c r="G1" s="427"/>
      <c r="H1" s="427"/>
      <c r="K1" s="427" t="s">
        <v>202</v>
      </c>
      <c r="L1" s="427"/>
      <c r="M1" s="427"/>
      <c r="N1" s="427"/>
      <c r="O1" s="427"/>
      <c r="P1" s="427"/>
      <c r="Q1" s="427"/>
      <c r="T1" s="427" t="s">
        <v>203</v>
      </c>
      <c r="U1" s="427"/>
      <c r="V1" s="427"/>
      <c r="W1" s="427"/>
      <c r="X1" s="427"/>
      <c r="Y1" s="427"/>
      <c r="Z1" s="427"/>
    </row>
    <row r="2" spans="2:26" ht="20.25">
      <c r="B2" s="427" t="str">
        <f>'General Info'!$A$1</f>
        <v>Alabama Department of Child Abuse and Neglect Prevention</v>
      </c>
      <c r="C2" s="427"/>
      <c r="D2" s="427"/>
      <c r="E2" s="427"/>
      <c r="F2" s="427"/>
      <c r="G2" s="427"/>
      <c r="H2" s="427"/>
      <c r="K2" s="427" t="str">
        <f>B2</f>
        <v>Alabama Department of Child Abuse and Neglect Prevention</v>
      </c>
      <c r="L2" s="427"/>
      <c r="M2" s="427"/>
      <c r="N2" s="427"/>
      <c r="O2" s="427"/>
      <c r="P2" s="427"/>
      <c r="Q2" s="427"/>
      <c r="T2" s="427" t="str">
        <f>K2</f>
        <v>Alabama Department of Child Abuse and Neglect Prevention</v>
      </c>
      <c r="U2" s="427"/>
      <c r="V2" s="427"/>
      <c r="W2" s="427"/>
      <c r="X2" s="427"/>
      <c r="Y2" s="427"/>
      <c r="Z2" s="427"/>
    </row>
    <row r="3" spans="2:26" ht="18">
      <c r="B3" s="428" t="str">
        <f>'General Info'!$A$2</f>
        <v>Children's Trust Fund</v>
      </c>
      <c r="C3" s="428"/>
      <c r="D3" s="428"/>
      <c r="E3" s="428"/>
      <c r="F3" s="428"/>
      <c r="G3" s="428"/>
      <c r="H3" s="428"/>
      <c r="K3" s="428" t="str">
        <f>B3</f>
        <v>Children's Trust Fund</v>
      </c>
      <c r="L3" s="428"/>
      <c r="M3" s="428"/>
      <c r="N3" s="428"/>
      <c r="O3" s="428"/>
      <c r="P3" s="428"/>
      <c r="Q3" s="428"/>
      <c r="T3" s="428" t="str">
        <f>K3</f>
        <v>Children's Trust Fund</v>
      </c>
      <c r="U3" s="428"/>
      <c r="V3" s="428"/>
      <c r="W3" s="428"/>
      <c r="X3" s="428"/>
      <c r="Y3" s="428"/>
      <c r="Z3" s="428"/>
    </row>
    <row r="4" spans="2:26" ht="18.75" thickBot="1">
      <c r="B4" s="47" t="str">
        <f>'General Info'!$B$2&amp;" Budget Revision Form"</f>
        <v>2020-2021 Budget Revision Form</v>
      </c>
      <c r="F4" s="48" t="s">
        <v>252</v>
      </c>
      <c r="G4" s="48"/>
      <c r="H4" s="377">
        <f ca="1">TODAY()</f>
        <v>44057</v>
      </c>
      <c r="K4" s="47" t="str">
        <f>B4</f>
        <v>2020-2021 Budget Revision Form</v>
      </c>
      <c r="O4" s="48" t="s">
        <v>252</v>
      </c>
      <c r="P4" s="48"/>
      <c r="Q4" s="377">
        <f ca="1">TODAY()</f>
        <v>44057</v>
      </c>
      <c r="T4" s="47" t="str">
        <f>B4</f>
        <v>2020-2021 Budget Revision Form</v>
      </c>
      <c r="X4" s="48" t="s">
        <v>252</v>
      </c>
      <c r="Y4" s="48"/>
      <c r="Z4" s="377">
        <f ca="1">TODAY()</f>
        <v>44057</v>
      </c>
    </row>
    <row r="5" spans="2:26" ht="6.75" customHeight="1">
      <c r="B5" s="47"/>
      <c r="F5" s="48"/>
      <c r="G5" s="48"/>
      <c r="H5" s="310"/>
      <c r="K5" s="47"/>
      <c r="O5" s="48"/>
      <c r="P5" s="48"/>
      <c r="Q5" s="310"/>
      <c r="T5" s="47"/>
      <c r="X5" s="48"/>
      <c r="Y5" s="48"/>
      <c r="Z5" s="310"/>
    </row>
    <row r="6" spans="2:26" ht="18">
      <c r="B6" s="384" t="s">
        <v>212</v>
      </c>
      <c r="C6" s="385"/>
      <c r="D6" s="385"/>
      <c r="E6" s="384"/>
      <c r="F6" s="386"/>
      <c r="G6" s="386"/>
      <c r="H6" s="384"/>
      <c r="K6" s="384" t="s">
        <v>196</v>
      </c>
      <c r="L6" s="385"/>
      <c r="M6" s="385"/>
      <c r="N6" s="384"/>
      <c r="O6" s="386"/>
      <c r="P6" s="386"/>
      <c r="Q6" s="384"/>
      <c r="T6" s="384" t="s">
        <v>197</v>
      </c>
      <c r="U6" s="385"/>
      <c r="V6" s="385"/>
      <c r="W6" s="384"/>
      <c r="X6" s="386"/>
      <c r="Y6" s="386"/>
      <c r="Z6" s="384"/>
    </row>
    <row r="7" spans="5:23" ht="6.75" customHeight="1">
      <c r="E7" s="49"/>
      <c r="N7" s="49"/>
      <c r="W7" s="49"/>
    </row>
    <row r="8" spans="2:26" ht="15.75">
      <c r="B8" s="48" t="s">
        <v>42</v>
      </c>
      <c r="C8" s="50" t="str">
        <f>IF('General Info'!$B$8=0," ",'General Info'!$B$8)</f>
        <v> </v>
      </c>
      <c r="D8" s="51"/>
      <c r="E8" s="51"/>
      <c r="F8" s="51"/>
      <c r="G8" s="51"/>
      <c r="H8" s="51"/>
      <c r="K8" s="48" t="s">
        <v>42</v>
      </c>
      <c r="L8" s="50" t="str">
        <f>IF('General Info'!$B$8=0," ",'General Info'!$B$8)</f>
        <v> </v>
      </c>
      <c r="M8" s="51"/>
      <c r="N8" s="51"/>
      <c r="O8" s="51"/>
      <c r="P8" s="51"/>
      <c r="Q8" s="51"/>
      <c r="T8" s="48" t="s">
        <v>42</v>
      </c>
      <c r="U8" s="50" t="str">
        <f>IF('General Info'!$B$8=0," ",'General Info'!$B$8)</f>
        <v> </v>
      </c>
      <c r="V8" s="51"/>
      <c r="W8" s="51"/>
      <c r="X8" s="51"/>
      <c r="Y8" s="51"/>
      <c r="Z8" s="51"/>
    </row>
    <row r="9" spans="2:20" ht="9.75" customHeight="1">
      <c r="B9" s="48"/>
      <c r="K9" s="48"/>
      <c r="T9" s="48"/>
    </row>
    <row r="10" spans="2:26" ht="15.75">
      <c r="B10" s="48" t="s">
        <v>40</v>
      </c>
      <c r="C10" s="50" t="str">
        <f>IF('General Info'!$B$12=0," ",'General Info'!$B$12)</f>
        <v> </v>
      </c>
      <c r="D10" s="52"/>
      <c r="E10" s="51"/>
      <c r="F10" s="53" t="s">
        <v>41</v>
      </c>
      <c r="G10" s="444" t="str">
        <f>IF('General Info'!F12=0," ",'General Info'!F12)</f>
        <v> </v>
      </c>
      <c r="H10" s="444"/>
      <c r="K10" s="48" t="s">
        <v>40</v>
      </c>
      <c r="L10" s="50" t="str">
        <f>IF('General Info'!$B$12=0," ",'General Info'!$B$12)</f>
        <v> </v>
      </c>
      <c r="M10" s="52"/>
      <c r="N10" s="51"/>
      <c r="O10" s="53" t="s">
        <v>41</v>
      </c>
      <c r="P10" s="444" t="str">
        <f>IF('General Info'!F12=0," ",'General Info'!F12)</f>
        <v> </v>
      </c>
      <c r="Q10" s="444"/>
      <c r="T10" s="48" t="s">
        <v>40</v>
      </c>
      <c r="U10" s="50" t="str">
        <f>IF('General Info'!$B$12=0," ",'General Info'!$B$12)</f>
        <v> </v>
      </c>
      <c r="V10" s="52"/>
      <c r="W10" s="51"/>
      <c r="X10" s="53" t="s">
        <v>41</v>
      </c>
      <c r="Y10" s="444" t="str">
        <f>IF('General Info'!F12=0," ",'General Info'!F12)</f>
        <v> </v>
      </c>
      <c r="Z10" s="444"/>
    </row>
    <row r="11" spans="2:20" ht="7.5" customHeight="1">
      <c r="B11" s="48"/>
      <c r="K11" s="48"/>
      <c r="T11" s="48"/>
    </row>
    <row r="12" spans="2:26" ht="15.75" customHeight="1">
      <c r="B12" s="48" t="s">
        <v>48</v>
      </c>
      <c r="C12" s="376" t="str">
        <f>'General Info'!B23&amp;"    "&amp;'General Info'!B25</f>
        <v>    </v>
      </c>
      <c r="D12" s="376"/>
      <c r="E12" s="376"/>
      <c r="F12" s="54" t="s">
        <v>103</v>
      </c>
      <c r="G12" s="50" t="str">
        <f>IF('General Info'!$F$10=0," ",'General Info'!$F$10)</f>
        <v> </v>
      </c>
      <c r="H12" s="51"/>
      <c r="I12" s="376"/>
      <c r="J12" s="376"/>
      <c r="K12" s="48" t="s">
        <v>48</v>
      </c>
      <c r="L12" s="50" t="str">
        <f>IF('General Info'!$B$23=0," ",'General Info'!$B$23)</f>
        <v> </v>
      </c>
      <c r="M12" s="51"/>
      <c r="N12" s="51"/>
      <c r="O12" s="54" t="s">
        <v>103</v>
      </c>
      <c r="P12" s="50" t="str">
        <f>IF('General Info'!$F$10=0," ",'General Info'!$F$10)</f>
        <v> </v>
      </c>
      <c r="Q12" s="51"/>
      <c r="T12" s="48" t="s">
        <v>48</v>
      </c>
      <c r="U12" s="50" t="str">
        <f>IF('General Info'!$B$23=0," ",'General Info'!$B$23)</f>
        <v> </v>
      </c>
      <c r="V12" s="51"/>
      <c r="W12" s="51"/>
      <c r="X12" s="54" t="s">
        <v>103</v>
      </c>
      <c r="Y12" s="50" t="str">
        <f>IF('General Info'!$F$10=0," ",'General Info'!$F$10)</f>
        <v> </v>
      </c>
      <c r="Z12" s="51"/>
    </row>
    <row r="13" spans="2:26" ht="15.75" customHeight="1">
      <c r="B13" s="48" t="s">
        <v>52</v>
      </c>
      <c r="C13" s="83">
        <f>'General Info'!B21</f>
        <v>0</v>
      </c>
      <c r="D13" s="83"/>
      <c r="E13" s="83"/>
      <c r="F13" s="54" t="s">
        <v>50</v>
      </c>
      <c r="G13" s="89">
        <f>'General Info'!F21</f>
        <v>0</v>
      </c>
      <c r="H13" s="69"/>
      <c r="K13" s="48" t="s">
        <v>52</v>
      </c>
      <c r="L13" s="83">
        <f>C13</f>
        <v>0</v>
      </c>
      <c r="M13" s="83"/>
      <c r="N13" s="83"/>
      <c r="O13" s="54" t="s">
        <v>50</v>
      </c>
      <c r="P13" s="89">
        <f>G13</f>
        <v>0</v>
      </c>
      <c r="Q13" s="69"/>
      <c r="T13" s="48" t="s">
        <v>52</v>
      </c>
      <c r="U13" s="83">
        <f>C13</f>
        <v>0</v>
      </c>
      <c r="V13" s="83"/>
      <c r="W13" s="83"/>
      <c r="X13" s="54" t="s">
        <v>50</v>
      </c>
      <c r="Y13" s="89">
        <f>G13</f>
        <v>0</v>
      </c>
      <c r="Z13" s="69"/>
    </row>
    <row r="14" spans="2:26" s="55" customFormat="1" ht="15.75">
      <c r="B14" s="48"/>
      <c r="C14" s="87"/>
      <c r="D14" s="372"/>
      <c r="E14" s="372"/>
      <c r="F14" s="54" t="s">
        <v>232</v>
      </c>
      <c r="G14" s="415">
        <f>'General Info'!B19</f>
        <v>0</v>
      </c>
      <c r="H14" s="415"/>
      <c r="K14" s="48"/>
      <c r="L14" s="87"/>
      <c r="M14" s="372"/>
      <c r="N14" s="372"/>
      <c r="O14" s="54" t="s">
        <v>232</v>
      </c>
      <c r="P14" s="415">
        <f>G14</f>
        <v>0</v>
      </c>
      <c r="Q14" s="415"/>
      <c r="T14" s="48"/>
      <c r="U14" s="87"/>
      <c r="V14" s="372"/>
      <c r="W14" s="372"/>
      <c r="X14" s="54" t="s">
        <v>232</v>
      </c>
      <c r="Y14" s="415">
        <f>G14</f>
        <v>0</v>
      </c>
      <c r="Z14" s="415"/>
    </row>
    <row r="15" spans="2:26" s="55" customFormat="1" ht="15.75">
      <c r="B15" s="48" t="s">
        <v>100</v>
      </c>
      <c r="C15" s="83">
        <f>'General Info'!B27</f>
        <v>0</v>
      </c>
      <c r="D15" s="267"/>
      <c r="E15" s="267"/>
      <c r="F15" s="54" t="s">
        <v>50</v>
      </c>
      <c r="G15" s="307">
        <f>'General Info'!F27</f>
        <v>0</v>
      </c>
      <c r="H15" s="268"/>
      <c r="K15" s="48" t="s">
        <v>100</v>
      </c>
      <c r="L15" s="83">
        <f>C15</f>
        <v>0</v>
      </c>
      <c r="M15" s="267"/>
      <c r="N15" s="267"/>
      <c r="O15" s="54" t="s">
        <v>50</v>
      </c>
      <c r="P15" s="307">
        <f>G15</f>
        <v>0</v>
      </c>
      <c r="Q15" s="268"/>
      <c r="T15" s="48" t="s">
        <v>100</v>
      </c>
      <c r="U15" s="83">
        <f>C15</f>
        <v>0</v>
      </c>
      <c r="V15" s="267"/>
      <c r="W15" s="267"/>
      <c r="X15" s="54" t="s">
        <v>50</v>
      </c>
      <c r="Y15" s="307">
        <f>G15</f>
        <v>0</v>
      </c>
      <c r="Z15" s="268"/>
    </row>
    <row r="16" spans="2:26" s="55" customFormat="1" ht="15.75">
      <c r="B16" s="48"/>
      <c r="C16" s="87"/>
      <c r="D16" s="372"/>
      <c r="E16" s="372"/>
      <c r="F16" s="54" t="s">
        <v>232</v>
      </c>
      <c r="G16" s="374">
        <f>'General Info'!B29</f>
        <v>0</v>
      </c>
      <c r="H16" s="373"/>
      <c r="K16" s="48"/>
      <c r="L16" s="87"/>
      <c r="M16" s="372"/>
      <c r="N16" s="372"/>
      <c r="O16" s="54" t="s">
        <v>232</v>
      </c>
      <c r="P16" s="374">
        <f>G16</f>
        <v>0</v>
      </c>
      <c r="Q16" s="373"/>
      <c r="T16" s="48"/>
      <c r="U16" s="87"/>
      <c r="V16" s="372"/>
      <c r="W16" s="372"/>
      <c r="X16" s="54" t="s">
        <v>232</v>
      </c>
      <c r="Y16" s="374">
        <f>G16</f>
        <v>0</v>
      </c>
      <c r="Z16" s="373"/>
    </row>
    <row r="17" spans="3:26" ht="13.5" thickBot="1">
      <c r="C17" s="266" t="s">
        <v>331</v>
      </c>
      <c r="D17" s="265"/>
      <c r="E17" s="265"/>
      <c r="F17" s="265"/>
      <c r="G17" s="265"/>
      <c r="H17" s="242"/>
      <c r="L17" s="266" t="str">
        <f>C17</f>
        <v>Budget revision forms need to be emailed to your field director for approval.</v>
      </c>
      <c r="M17" s="265"/>
      <c r="N17" s="265"/>
      <c r="O17" s="265"/>
      <c r="P17" s="265"/>
      <c r="Q17" s="242"/>
      <c r="U17" s="266" t="str">
        <f>C17</f>
        <v>Budget revision forms need to be emailed to your field director for approval.</v>
      </c>
      <c r="V17" s="265"/>
      <c r="W17" s="265"/>
      <c r="X17" s="265"/>
      <c r="Y17" s="265"/>
      <c r="Z17" s="242"/>
    </row>
    <row r="18" spans="2:26" ht="32.25" thickBot="1">
      <c r="B18" s="56" t="s">
        <v>7</v>
      </c>
      <c r="C18" s="57" t="s">
        <v>190</v>
      </c>
      <c r="D18" s="57" t="s">
        <v>191</v>
      </c>
      <c r="E18" s="57" t="s">
        <v>192</v>
      </c>
      <c r="F18" s="57" t="s">
        <v>193</v>
      </c>
      <c r="G18" s="57" t="s">
        <v>194</v>
      </c>
      <c r="H18" s="58" t="s">
        <v>195</v>
      </c>
      <c r="K18" s="56" t="s">
        <v>7</v>
      </c>
      <c r="L18" s="57" t="s">
        <v>190</v>
      </c>
      <c r="M18" s="57" t="s">
        <v>191</v>
      </c>
      <c r="N18" s="57" t="s">
        <v>192</v>
      </c>
      <c r="O18" s="57" t="s">
        <v>193</v>
      </c>
      <c r="P18" s="57" t="s">
        <v>194</v>
      </c>
      <c r="Q18" s="58" t="s">
        <v>195</v>
      </c>
      <c r="T18" s="56" t="s">
        <v>7</v>
      </c>
      <c r="U18" s="57" t="s">
        <v>190</v>
      </c>
      <c r="V18" s="57" t="s">
        <v>191</v>
      </c>
      <c r="W18" s="57" t="s">
        <v>192</v>
      </c>
      <c r="X18" s="57" t="s">
        <v>193</v>
      </c>
      <c r="Y18" s="57" t="s">
        <v>194</v>
      </c>
      <c r="Z18" s="58" t="s">
        <v>195</v>
      </c>
    </row>
    <row r="19" spans="2:26" ht="3.75" customHeight="1">
      <c r="B19" s="59"/>
      <c r="C19" s="325"/>
      <c r="D19" s="312"/>
      <c r="E19" s="311"/>
      <c r="F19" s="312"/>
      <c r="G19" s="311"/>
      <c r="H19" s="313"/>
      <c r="K19" s="59"/>
      <c r="L19" s="325"/>
      <c r="M19" s="312"/>
      <c r="N19" s="311"/>
      <c r="O19" s="326"/>
      <c r="P19" s="311"/>
      <c r="Q19" s="327"/>
      <c r="T19" s="59"/>
      <c r="U19" s="325"/>
      <c r="V19" s="328"/>
      <c r="W19" s="311"/>
      <c r="X19" s="328"/>
      <c r="Y19" s="311"/>
      <c r="Z19" s="329"/>
    </row>
    <row r="20" spans="1:26" ht="14.25">
      <c r="A20" s="46">
        <v>1</v>
      </c>
      <c r="B20" s="59" t="s">
        <v>34</v>
      </c>
      <c r="C20" s="334">
        <f>'Budget Form'!D20</f>
        <v>0</v>
      </c>
      <c r="D20" s="337"/>
      <c r="E20" s="334"/>
      <c r="F20" s="317"/>
      <c r="G20" s="334"/>
      <c r="H20" s="335"/>
      <c r="I20" s="306"/>
      <c r="J20" s="46">
        <v>1</v>
      </c>
      <c r="K20" s="59" t="s">
        <v>34</v>
      </c>
      <c r="L20" s="334">
        <f>'Budget Form'!F20</f>
        <v>0</v>
      </c>
      <c r="M20" s="338"/>
      <c r="N20" s="334"/>
      <c r="O20" s="339"/>
      <c r="P20" s="334"/>
      <c r="Q20" s="340"/>
      <c r="S20" s="46">
        <v>1</v>
      </c>
      <c r="T20" s="59" t="s">
        <v>34</v>
      </c>
      <c r="U20" s="334">
        <f>'Budget Form'!H20</f>
        <v>0</v>
      </c>
      <c r="V20" s="342"/>
      <c r="W20" s="334"/>
      <c r="X20" s="343"/>
      <c r="Y20" s="334"/>
      <c r="Z20" s="344"/>
    </row>
    <row r="21" spans="1:26" ht="14.25">
      <c r="A21" s="46">
        <v>2</v>
      </c>
      <c r="B21" s="60" t="s">
        <v>124</v>
      </c>
      <c r="C21" s="334">
        <f>'Budget Form'!D21</f>
        <v>0</v>
      </c>
      <c r="D21" s="337"/>
      <c r="E21" s="334"/>
      <c r="F21" s="317"/>
      <c r="G21" s="334"/>
      <c r="H21" s="335"/>
      <c r="I21" s="306"/>
      <c r="J21" s="46">
        <v>2</v>
      </c>
      <c r="K21" s="60" t="s">
        <v>124</v>
      </c>
      <c r="L21" s="334">
        <f>'Budget Form'!F21</f>
        <v>0</v>
      </c>
      <c r="M21" s="338"/>
      <c r="N21" s="334"/>
      <c r="O21" s="339"/>
      <c r="P21" s="334"/>
      <c r="Q21" s="340"/>
      <c r="S21" s="46">
        <v>2</v>
      </c>
      <c r="T21" s="60" t="s">
        <v>124</v>
      </c>
      <c r="U21" s="334">
        <f>'Budget Form'!H21</f>
        <v>0</v>
      </c>
      <c r="V21" s="342"/>
      <c r="W21" s="334"/>
      <c r="X21" s="343"/>
      <c r="Y21" s="334"/>
      <c r="Z21" s="344"/>
    </row>
    <row r="22" spans="1:26" ht="14.25">
      <c r="A22" s="46">
        <v>3</v>
      </c>
      <c r="B22" s="59" t="s">
        <v>37</v>
      </c>
      <c r="C22" s="334">
        <f>'Budget Form'!D22</f>
        <v>0</v>
      </c>
      <c r="D22" s="337"/>
      <c r="E22" s="334"/>
      <c r="F22" s="317"/>
      <c r="G22" s="334"/>
      <c r="H22" s="335"/>
      <c r="I22" s="306"/>
      <c r="J22" s="46">
        <v>3</v>
      </c>
      <c r="K22" s="59" t="s">
        <v>37</v>
      </c>
      <c r="L22" s="334">
        <f>'Budget Form'!F22</f>
        <v>0</v>
      </c>
      <c r="M22" s="338"/>
      <c r="N22" s="334"/>
      <c r="O22" s="339"/>
      <c r="P22" s="334"/>
      <c r="Q22" s="340"/>
      <c r="S22" s="46">
        <v>3</v>
      </c>
      <c r="T22" s="59" t="s">
        <v>37</v>
      </c>
      <c r="U22" s="334">
        <f>'Budget Form'!H22</f>
        <v>0</v>
      </c>
      <c r="V22" s="342"/>
      <c r="W22" s="334"/>
      <c r="X22" s="343"/>
      <c r="Y22" s="334"/>
      <c r="Z22" s="344"/>
    </row>
    <row r="23" spans="1:26" ht="14.25">
      <c r="A23" s="46">
        <v>4</v>
      </c>
      <c r="B23" s="61" t="s">
        <v>35</v>
      </c>
      <c r="C23" s="334">
        <f>'Budget Form'!D23</f>
        <v>0</v>
      </c>
      <c r="D23" s="337"/>
      <c r="E23" s="334"/>
      <c r="F23" s="317"/>
      <c r="G23" s="334"/>
      <c r="H23" s="335"/>
      <c r="I23" s="306"/>
      <c r="J23" s="46">
        <v>4</v>
      </c>
      <c r="K23" s="61" t="s">
        <v>35</v>
      </c>
      <c r="L23" s="334">
        <f>'Budget Form'!F23</f>
        <v>0</v>
      </c>
      <c r="M23" s="338"/>
      <c r="N23" s="334"/>
      <c r="O23" s="339"/>
      <c r="P23" s="334"/>
      <c r="Q23" s="340"/>
      <c r="S23" s="46">
        <v>4</v>
      </c>
      <c r="T23" s="61" t="s">
        <v>35</v>
      </c>
      <c r="U23" s="334">
        <f>'Budget Form'!H23</f>
        <v>0</v>
      </c>
      <c r="V23" s="342"/>
      <c r="W23" s="334"/>
      <c r="X23" s="343"/>
      <c r="Y23" s="334"/>
      <c r="Z23" s="344"/>
    </row>
    <row r="24" spans="1:26" ht="14.25">
      <c r="A24" s="46">
        <v>5</v>
      </c>
      <c r="B24" s="61" t="s">
        <v>38</v>
      </c>
      <c r="C24" s="334">
        <f>'Budget Form'!D24</f>
        <v>0</v>
      </c>
      <c r="D24" s="337"/>
      <c r="E24" s="334"/>
      <c r="F24" s="317"/>
      <c r="G24" s="334"/>
      <c r="H24" s="335"/>
      <c r="I24" s="306"/>
      <c r="J24" s="46">
        <v>5</v>
      </c>
      <c r="K24" s="61" t="s">
        <v>38</v>
      </c>
      <c r="L24" s="334">
        <f>'Budget Form'!F24</f>
        <v>0</v>
      </c>
      <c r="M24" s="338"/>
      <c r="N24" s="334"/>
      <c r="O24" s="339"/>
      <c r="P24" s="334"/>
      <c r="Q24" s="340"/>
      <c r="S24" s="46">
        <v>5</v>
      </c>
      <c r="T24" s="61" t="s">
        <v>38</v>
      </c>
      <c r="U24" s="334">
        <f>'Budget Form'!H24</f>
        <v>0</v>
      </c>
      <c r="V24" s="342"/>
      <c r="W24" s="334"/>
      <c r="X24" s="343"/>
      <c r="Y24" s="334"/>
      <c r="Z24" s="344"/>
    </row>
    <row r="25" spans="1:26" ht="14.25">
      <c r="A25" s="46">
        <v>6</v>
      </c>
      <c r="B25" s="61" t="s">
        <v>39</v>
      </c>
      <c r="C25" s="334">
        <f>'Budget Form'!D25</f>
        <v>0</v>
      </c>
      <c r="D25" s="337"/>
      <c r="E25" s="334"/>
      <c r="F25" s="317"/>
      <c r="G25" s="334"/>
      <c r="H25" s="335"/>
      <c r="I25" s="306"/>
      <c r="J25" s="46">
        <v>6</v>
      </c>
      <c r="K25" s="61" t="s">
        <v>39</v>
      </c>
      <c r="L25" s="334">
        <f>'Budget Form'!F25</f>
        <v>0</v>
      </c>
      <c r="M25" s="338"/>
      <c r="N25" s="334"/>
      <c r="O25" s="339"/>
      <c r="P25" s="334"/>
      <c r="Q25" s="340"/>
      <c r="S25" s="46">
        <v>6</v>
      </c>
      <c r="T25" s="61" t="s">
        <v>39</v>
      </c>
      <c r="U25" s="334">
        <f>'Budget Form'!H25</f>
        <v>0</v>
      </c>
      <c r="V25" s="342"/>
      <c r="W25" s="334"/>
      <c r="X25" s="343"/>
      <c r="Y25" s="334"/>
      <c r="Z25" s="344"/>
    </row>
    <row r="26" spans="1:26" ht="14.25">
      <c r="A26" s="46">
        <v>7</v>
      </c>
      <c r="B26" s="61" t="s">
        <v>30</v>
      </c>
      <c r="C26" s="334">
        <f>'Budget Form'!D26</f>
        <v>0</v>
      </c>
      <c r="D26" s="337"/>
      <c r="E26" s="334"/>
      <c r="F26" s="317"/>
      <c r="G26" s="334"/>
      <c r="H26" s="335"/>
      <c r="I26" s="306"/>
      <c r="J26" s="46">
        <v>7</v>
      </c>
      <c r="K26" s="61" t="s">
        <v>30</v>
      </c>
      <c r="L26" s="334">
        <f>'Budget Form'!F26</f>
        <v>0</v>
      </c>
      <c r="M26" s="338"/>
      <c r="N26" s="334"/>
      <c r="O26" s="339"/>
      <c r="P26" s="334"/>
      <c r="Q26" s="340"/>
      <c r="S26" s="46">
        <v>7</v>
      </c>
      <c r="T26" s="61" t="s">
        <v>30</v>
      </c>
      <c r="U26" s="334">
        <f>'Budget Form'!H26</f>
        <v>0</v>
      </c>
      <c r="V26" s="342"/>
      <c r="W26" s="334"/>
      <c r="X26" s="343"/>
      <c r="Y26" s="334"/>
      <c r="Z26" s="344"/>
    </row>
    <row r="27" spans="1:26" ht="14.25">
      <c r="A27" s="46">
        <v>8</v>
      </c>
      <c r="B27" s="61" t="s">
        <v>31</v>
      </c>
      <c r="C27" s="334">
        <f>'Budget Form'!D27</f>
        <v>0</v>
      </c>
      <c r="D27" s="317"/>
      <c r="E27" s="334"/>
      <c r="F27" s="317"/>
      <c r="G27" s="334"/>
      <c r="H27" s="335"/>
      <c r="I27" s="306"/>
      <c r="J27" s="46">
        <v>8</v>
      </c>
      <c r="K27" s="61" t="s">
        <v>31</v>
      </c>
      <c r="L27" s="334">
        <f>'Budget Form'!F27</f>
        <v>0</v>
      </c>
      <c r="M27" s="339"/>
      <c r="N27" s="334"/>
      <c r="O27" s="339"/>
      <c r="P27" s="334"/>
      <c r="Q27" s="340"/>
      <c r="S27" s="46">
        <v>8</v>
      </c>
      <c r="T27" s="61" t="s">
        <v>31</v>
      </c>
      <c r="U27" s="334">
        <f>'Budget Form'!H27</f>
        <v>0</v>
      </c>
      <c r="V27" s="343"/>
      <c r="W27" s="334"/>
      <c r="X27" s="343"/>
      <c r="Y27" s="334"/>
      <c r="Z27" s="344"/>
    </row>
    <row r="28" spans="1:26" ht="14.25">
      <c r="A28" s="46">
        <v>9</v>
      </c>
      <c r="B28" s="62" t="s">
        <v>0</v>
      </c>
      <c r="C28" s="334">
        <f>'Budget Form'!D28</f>
        <v>0</v>
      </c>
      <c r="D28" s="317"/>
      <c r="E28" s="334"/>
      <c r="F28" s="317"/>
      <c r="G28" s="334"/>
      <c r="H28" s="335"/>
      <c r="I28" s="306"/>
      <c r="J28" s="46">
        <v>9</v>
      </c>
      <c r="K28" s="62" t="s">
        <v>0</v>
      </c>
      <c r="L28" s="334">
        <f>'Budget Form'!F28</f>
        <v>0</v>
      </c>
      <c r="M28" s="339"/>
      <c r="N28" s="334"/>
      <c r="O28" s="339"/>
      <c r="P28" s="334"/>
      <c r="Q28" s="340"/>
      <c r="S28" s="46">
        <v>9</v>
      </c>
      <c r="T28" s="62" t="s">
        <v>0</v>
      </c>
      <c r="U28" s="334">
        <f>'Budget Form'!H28</f>
        <v>0</v>
      </c>
      <c r="V28" s="343"/>
      <c r="W28" s="334"/>
      <c r="X28" s="343"/>
      <c r="Y28" s="334"/>
      <c r="Z28" s="344"/>
    </row>
    <row r="29" spans="1:26" ht="14.25">
      <c r="A29" s="46">
        <v>10</v>
      </c>
      <c r="B29" s="63" t="s">
        <v>29</v>
      </c>
      <c r="C29" s="334">
        <f>'Budget Form'!D29</f>
        <v>0</v>
      </c>
      <c r="D29" s="317"/>
      <c r="E29" s="334"/>
      <c r="F29" s="317"/>
      <c r="G29" s="334"/>
      <c r="H29" s="335"/>
      <c r="I29" s="306"/>
      <c r="J29" s="46">
        <v>10</v>
      </c>
      <c r="K29" s="63" t="s">
        <v>29</v>
      </c>
      <c r="L29" s="334">
        <f>'Budget Form'!F29</f>
        <v>0</v>
      </c>
      <c r="M29" s="339"/>
      <c r="N29" s="334"/>
      <c r="O29" s="339"/>
      <c r="P29" s="334"/>
      <c r="Q29" s="340"/>
      <c r="S29" s="46">
        <v>10</v>
      </c>
      <c r="T29" s="63" t="s">
        <v>29</v>
      </c>
      <c r="U29" s="334">
        <f>'Budget Form'!H29</f>
        <v>0</v>
      </c>
      <c r="V29" s="343"/>
      <c r="W29" s="334"/>
      <c r="X29" s="343"/>
      <c r="Y29" s="334"/>
      <c r="Z29" s="344"/>
    </row>
    <row r="30" spans="1:26" ht="14.25">
      <c r="A30" s="46">
        <v>11</v>
      </c>
      <c r="B30" s="64" t="s">
        <v>83</v>
      </c>
      <c r="C30" s="334">
        <f>'Budget Form'!D30</f>
        <v>0</v>
      </c>
      <c r="D30" s="317"/>
      <c r="E30" s="334"/>
      <c r="F30" s="317"/>
      <c r="G30" s="334"/>
      <c r="H30" s="335"/>
      <c r="I30" s="306"/>
      <c r="J30" s="46">
        <v>11</v>
      </c>
      <c r="K30" s="64" t="s">
        <v>83</v>
      </c>
      <c r="L30" s="334">
        <f>'Budget Form'!F30</f>
        <v>0</v>
      </c>
      <c r="M30" s="339"/>
      <c r="N30" s="334"/>
      <c r="O30" s="339"/>
      <c r="P30" s="334"/>
      <c r="Q30" s="340"/>
      <c r="S30" s="46">
        <v>11</v>
      </c>
      <c r="T30" s="64" t="s">
        <v>83</v>
      </c>
      <c r="U30" s="334">
        <f>'Budget Form'!H30</f>
        <v>0</v>
      </c>
      <c r="V30" s="343"/>
      <c r="W30" s="334"/>
      <c r="X30" s="343"/>
      <c r="Y30" s="334"/>
      <c r="Z30" s="344"/>
    </row>
    <row r="31" spans="1:26" ht="14.25">
      <c r="A31" s="46">
        <v>12</v>
      </c>
      <c r="B31" s="63" t="s">
        <v>24</v>
      </c>
      <c r="C31" s="334">
        <f>'Budget Form'!D31</f>
        <v>0</v>
      </c>
      <c r="D31" s="317"/>
      <c r="E31" s="334"/>
      <c r="F31" s="317"/>
      <c r="G31" s="334"/>
      <c r="H31" s="335"/>
      <c r="I31" s="306"/>
      <c r="J31" s="46">
        <v>12</v>
      </c>
      <c r="K31" s="63" t="s">
        <v>24</v>
      </c>
      <c r="L31" s="334">
        <f>'Budget Form'!F31</f>
        <v>0</v>
      </c>
      <c r="M31" s="339"/>
      <c r="N31" s="334"/>
      <c r="O31" s="339"/>
      <c r="P31" s="334"/>
      <c r="Q31" s="340"/>
      <c r="S31" s="46">
        <v>12</v>
      </c>
      <c r="T31" s="63" t="s">
        <v>24</v>
      </c>
      <c r="U31" s="334">
        <f>'Budget Form'!H31</f>
        <v>0</v>
      </c>
      <c r="V31" s="343"/>
      <c r="W31" s="334"/>
      <c r="X31" s="343"/>
      <c r="Y31" s="334"/>
      <c r="Z31" s="344"/>
    </row>
    <row r="32" spans="1:26" ht="14.25">
      <c r="A32" s="46">
        <v>13</v>
      </c>
      <c r="B32" s="63" t="s">
        <v>1</v>
      </c>
      <c r="C32" s="334">
        <f>'Budget Form'!D32</f>
        <v>0</v>
      </c>
      <c r="D32" s="317"/>
      <c r="E32" s="334"/>
      <c r="F32" s="317"/>
      <c r="G32" s="334"/>
      <c r="H32" s="335"/>
      <c r="I32" s="306"/>
      <c r="J32" s="46">
        <v>13</v>
      </c>
      <c r="K32" s="63" t="s">
        <v>1</v>
      </c>
      <c r="L32" s="334">
        <f>'Budget Form'!F32</f>
        <v>0</v>
      </c>
      <c r="M32" s="339"/>
      <c r="N32" s="334"/>
      <c r="O32" s="339"/>
      <c r="P32" s="334"/>
      <c r="Q32" s="340"/>
      <c r="S32" s="46">
        <v>13</v>
      </c>
      <c r="T32" s="63" t="s">
        <v>1</v>
      </c>
      <c r="U32" s="334">
        <f>'Budget Form'!H32</f>
        <v>0</v>
      </c>
      <c r="V32" s="343"/>
      <c r="W32" s="334"/>
      <c r="X32" s="343"/>
      <c r="Y32" s="334"/>
      <c r="Z32" s="344"/>
    </row>
    <row r="33" spans="1:26" ht="14.25">
      <c r="A33" s="46">
        <v>14</v>
      </c>
      <c r="B33" s="63" t="s">
        <v>4</v>
      </c>
      <c r="C33" s="334">
        <f>'Budget Form'!D33</f>
        <v>0</v>
      </c>
      <c r="D33" s="317"/>
      <c r="E33" s="334"/>
      <c r="F33" s="317"/>
      <c r="G33" s="334"/>
      <c r="H33" s="335"/>
      <c r="I33" s="306"/>
      <c r="J33" s="46">
        <v>14</v>
      </c>
      <c r="K33" s="63" t="s">
        <v>4</v>
      </c>
      <c r="L33" s="334">
        <f>'Budget Form'!F33</f>
        <v>0</v>
      </c>
      <c r="M33" s="339"/>
      <c r="N33" s="334"/>
      <c r="O33" s="339"/>
      <c r="P33" s="334"/>
      <c r="Q33" s="340"/>
      <c r="S33" s="46">
        <v>14</v>
      </c>
      <c r="T33" s="63" t="s">
        <v>4</v>
      </c>
      <c r="U33" s="334">
        <f>'Budget Form'!H33</f>
        <v>0</v>
      </c>
      <c r="V33" s="343"/>
      <c r="W33" s="334"/>
      <c r="X33" s="343"/>
      <c r="Y33" s="334"/>
      <c r="Z33" s="344"/>
    </row>
    <row r="34" spans="1:26" ht="14.25">
      <c r="A34" s="46">
        <v>15</v>
      </c>
      <c r="B34" s="63" t="s">
        <v>32</v>
      </c>
      <c r="C34" s="334">
        <f>'Budget Form'!D34</f>
        <v>0</v>
      </c>
      <c r="D34" s="317"/>
      <c r="E34" s="334"/>
      <c r="F34" s="317"/>
      <c r="G34" s="334"/>
      <c r="H34" s="335"/>
      <c r="I34" s="306"/>
      <c r="J34" s="46">
        <v>15</v>
      </c>
      <c r="K34" s="63" t="s">
        <v>32</v>
      </c>
      <c r="L34" s="334">
        <f>'Budget Form'!F34</f>
        <v>0</v>
      </c>
      <c r="M34" s="339"/>
      <c r="N34" s="334"/>
      <c r="O34" s="339"/>
      <c r="P34" s="334"/>
      <c r="Q34" s="340"/>
      <c r="S34" s="46">
        <v>15</v>
      </c>
      <c r="T34" s="63" t="s">
        <v>32</v>
      </c>
      <c r="U34" s="334">
        <f>'Budget Form'!H34</f>
        <v>0</v>
      </c>
      <c r="V34" s="343"/>
      <c r="W34" s="334"/>
      <c r="X34" s="343"/>
      <c r="Y34" s="334"/>
      <c r="Z34" s="344"/>
    </row>
    <row r="35" spans="1:26" ht="14.25">
      <c r="A35" s="46">
        <v>16</v>
      </c>
      <c r="B35" s="63" t="s">
        <v>33</v>
      </c>
      <c r="C35" s="334">
        <f>'Budget Form'!D35</f>
        <v>0</v>
      </c>
      <c r="D35" s="317"/>
      <c r="E35" s="334"/>
      <c r="F35" s="317"/>
      <c r="G35" s="334"/>
      <c r="H35" s="335"/>
      <c r="I35" s="306"/>
      <c r="J35" s="46">
        <v>16</v>
      </c>
      <c r="K35" s="63" t="s">
        <v>33</v>
      </c>
      <c r="L35" s="334">
        <f>'Budget Form'!F35</f>
        <v>0</v>
      </c>
      <c r="M35" s="339"/>
      <c r="N35" s="334"/>
      <c r="O35" s="339"/>
      <c r="P35" s="334"/>
      <c r="Q35" s="340"/>
      <c r="S35" s="46">
        <v>16</v>
      </c>
      <c r="T35" s="63" t="s">
        <v>33</v>
      </c>
      <c r="U35" s="334">
        <f>'Budget Form'!H35</f>
        <v>0</v>
      </c>
      <c r="V35" s="343"/>
      <c r="W35" s="334"/>
      <c r="X35" s="343"/>
      <c r="Y35" s="334"/>
      <c r="Z35" s="344"/>
    </row>
    <row r="36" spans="1:26" ht="14.25">
      <c r="A36" s="46">
        <v>17</v>
      </c>
      <c r="B36" s="63" t="s">
        <v>28</v>
      </c>
      <c r="C36" s="334">
        <f>'Budget Form'!D36</f>
        <v>0</v>
      </c>
      <c r="D36" s="317"/>
      <c r="E36" s="334"/>
      <c r="F36" s="317"/>
      <c r="G36" s="334"/>
      <c r="H36" s="335"/>
      <c r="I36" s="306"/>
      <c r="J36" s="46">
        <v>17</v>
      </c>
      <c r="K36" s="63" t="s">
        <v>28</v>
      </c>
      <c r="L36" s="334">
        <f>'Budget Form'!F36</f>
        <v>0</v>
      </c>
      <c r="M36" s="339"/>
      <c r="N36" s="334"/>
      <c r="O36" s="339"/>
      <c r="P36" s="334"/>
      <c r="Q36" s="340"/>
      <c r="S36" s="46">
        <v>17</v>
      </c>
      <c r="T36" s="63" t="s">
        <v>28</v>
      </c>
      <c r="U36" s="334">
        <f>'Budget Form'!H36</f>
        <v>0</v>
      </c>
      <c r="V36" s="343"/>
      <c r="W36" s="334"/>
      <c r="X36" s="343"/>
      <c r="Y36" s="334"/>
      <c r="Z36" s="344"/>
    </row>
    <row r="37" spans="1:26" ht="14.25">
      <c r="A37" s="46">
        <v>18</v>
      </c>
      <c r="B37" s="63" t="s">
        <v>2</v>
      </c>
      <c r="C37" s="334">
        <f>'Budget Form'!D37</f>
        <v>0</v>
      </c>
      <c r="D37" s="317"/>
      <c r="E37" s="334"/>
      <c r="F37" s="317"/>
      <c r="G37" s="334"/>
      <c r="H37" s="335"/>
      <c r="I37" s="306"/>
      <c r="J37" s="46">
        <v>18</v>
      </c>
      <c r="K37" s="63" t="s">
        <v>2</v>
      </c>
      <c r="L37" s="334">
        <f>'Budget Form'!F37</f>
        <v>0</v>
      </c>
      <c r="M37" s="339"/>
      <c r="N37" s="334"/>
      <c r="O37" s="339"/>
      <c r="P37" s="334"/>
      <c r="Q37" s="340"/>
      <c r="S37" s="46">
        <v>18</v>
      </c>
      <c r="T37" s="63" t="s">
        <v>2</v>
      </c>
      <c r="U37" s="334">
        <f>'Budget Form'!H37</f>
        <v>0</v>
      </c>
      <c r="V37" s="343"/>
      <c r="W37" s="334"/>
      <c r="X37" s="343"/>
      <c r="Y37" s="334"/>
      <c r="Z37" s="344"/>
    </row>
    <row r="38" spans="1:26" ht="14.25">
      <c r="A38" s="46">
        <v>19</v>
      </c>
      <c r="B38" s="63" t="s">
        <v>3</v>
      </c>
      <c r="C38" s="334">
        <f>'Budget Form'!D38</f>
        <v>0</v>
      </c>
      <c r="D38" s="317"/>
      <c r="E38" s="334"/>
      <c r="F38" s="317"/>
      <c r="G38" s="334"/>
      <c r="H38" s="335"/>
      <c r="I38" s="306"/>
      <c r="J38" s="46">
        <v>19</v>
      </c>
      <c r="K38" s="63" t="s">
        <v>3</v>
      </c>
      <c r="L38" s="334">
        <f>'Budget Form'!F38</f>
        <v>0</v>
      </c>
      <c r="M38" s="339"/>
      <c r="N38" s="334"/>
      <c r="O38" s="339"/>
      <c r="P38" s="334"/>
      <c r="Q38" s="340"/>
      <c r="S38" s="46">
        <v>19</v>
      </c>
      <c r="T38" s="63" t="s">
        <v>3</v>
      </c>
      <c r="U38" s="334">
        <f>'Budget Form'!H38</f>
        <v>0</v>
      </c>
      <c r="V38" s="343"/>
      <c r="W38" s="334"/>
      <c r="X38" s="343"/>
      <c r="Y38" s="334"/>
      <c r="Z38" s="344"/>
    </row>
    <row r="39" spans="1:26" ht="14.25">
      <c r="A39" s="46">
        <v>20</v>
      </c>
      <c r="B39" s="388"/>
      <c r="C39" s="334">
        <f>'Budget Form'!D39</f>
        <v>0</v>
      </c>
      <c r="D39" s="317"/>
      <c r="E39" s="334"/>
      <c r="F39" s="317"/>
      <c r="G39" s="334"/>
      <c r="H39" s="335"/>
      <c r="I39" s="306"/>
      <c r="J39" s="46">
        <v>20</v>
      </c>
      <c r="K39" s="330">
        <f aca="true" t="shared" si="0" ref="K39:K45">IF($B39=0,"",$B39)</f>
      </c>
      <c r="L39" s="334">
        <f>'Budget Form'!F39</f>
        <v>0</v>
      </c>
      <c r="M39" s="339"/>
      <c r="N39" s="334"/>
      <c r="O39" s="339"/>
      <c r="P39" s="334"/>
      <c r="Q39" s="340"/>
      <c r="S39" s="46">
        <v>20</v>
      </c>
      <c r="T39" s="330">
        <f aca="true" t="shared" si="1" ref="T39:T45">IF($B39=0,"",$B39)</f>
      </c>
      <c r="U39" s="334">
        <f>'Budget Form'!H39</f>
        <v>0</v>
      </c>
      <c r="V39" s="343"/>
      <c r="W39" s="334"/>
      <c r="X39" s="343"/>
      <c r="Y39" s="334"/>
      <c r="Z39" s="344"/>
    </row>
    <row r="40" spans="1:26" ht="14.25">
      <c r="A40" s="46">
        <v>21</v>
      </c>
      <c r="B40" s="388"/>
      <c r="C40" s="334">
        <f>'Budget Form'!D40</f>
        <v>0</v>
      </c>
      <c r="D40" s="317"/>
      <c r="E40" s="334"/>
      <c r="F40" s="317"/>
      <c r="G40" s="334"/>
      <c r="H40" s="335"/>
      <c r="I40" s="306"/>
      <c r="J40" s="46">
        <v>21</v>
      </c>
      <c r="K40" s="330">
        <f t="shared" si="0"/>
      </c>
      <c r="L40" s="334">
        <f>'Budget Form'!F40</f>
        <v>0</v>
      </c>
      <c r="M40" s="339"/>
      <c r="N40" s="334"/>
      <c r="O40" s="339"/>
      <c r="P40" s="334"/>
      <c r="Q40" s="340"/>
      <c r="S40" s="46">
        <v>21</v>
      </c>
      <c r="T40" s="330">
        <f t="shared" si="1"/>
      </c>
      <c r="U40" s="334">
        <f>'Budget Form'!H40</f>
        <v>0</v>
      </c>
      <c r="V40" s="343"/>
      <c r="W40" s="334"/>
      <c r="X40" s="343"/>
      <c r="Y40" s="334"/>
      <c r="Z40" s="344"/>
    </row>
    <row r="41" spans="1:26" ht="14.25">
      <c r="A41" s="46">
        <v>22</v>
      </c>
      <c r="B41" s="388"/>
      <c r="C41" s="334">
        <f>'Budget Form'!D41</f>
        <v>0</v>
      </c>
      <c r="D41" s="317"/>
      <c r="E41" s="334"/>
      <c r="F41" s="317"/>
      <c r="G41" s="334"/>
      <c r="H41" s="335"/>
      <c r="I41" s="306"/>
      <c r="J41" s="46">
        <v>22</v>
      </c>
      <c r="K41" s="330">
        <f t="shared" si="0"/>
      </c>
      <c r="L41" s="334">
        <f>'Budget Form'!F41</f>
        <v>0</v>
      </c>
      <c r="M41" s="339"/>
      <c r="N41" s="334"/>
      <c r="O41" s="339"/>
      <c r="P41" s="334"/>
      <c r="Q41" s="340"/>
      <c r="S41" s="46">
        <v>22</v>
      </c>
      <c r="T41" s="330">
        <f t="shared" si="1"/>
      </c>
      <c r="U41" s="334">
        <f>'Budget Form'!H41</f>
        <v>0</v>
      </c>
      <c r="V41" s="343"/>
      <c r="W41" s="334"/>
      <c r="X41" s="343"/>
      <c r="Y41" s="334"/>
      <c r="Z41" s="344"/>
    </row>
    <row r="42" spans="1:26" ht="14.25">
      <c r="A42" s="46">
        <v>23</v>
      </c>
      <c r="B42" s="388"/>
      <c r="C42" s="334">
        <f>'Budget Form'!D42</f>
        <v>0</v>
      </c>
      <c r="D42" s="317"/>
      <c r="E42" s="334"/>
      <c r="F42" s="317"/>
      <c r="G42" s="334"/>
      <c r="H42" s="335"/>
      <c r="I42" s="306"/>
      <c r="J42" s="46">
        <v>23</v>
      </c>
      <c r="K42" s="330">
        <f t="shared" si="0"/>
      </c>
      <c r="L42" s="334">
        <f>'Budget Form'!F42</f>
        <v>0</v>
      </c>
      <c r="M42" s="339"/>
      <c r="N42" s="334"/>
      <c r="O42" s="339"/>
      <c r="P42" s="334"/>
      <c r="Q42" s="340"/>
      <c r="S42" s="46">
        <v>23</v>
      </c>
      <c r="T42" s="330">
        <f t="shared" si="1"/>
      </c>
      <c r="U42" s="334">
        <f>'Budget Form'!H42</f>
        <v>0</v>
      </c>
      <c r="V42" s="343"/>
      <c r="W42" s="334"/>
      <c r="X42" s="343"/>
      <c r="Y42" s="334"/>
      <c r="Z42" s="344"/>
    </row>
    <row r="43" spans="1:26" ht="14.25">
      <c r="A43" s="46">
        <v>24</v>
      </c>
      <c r="B43" s="388"/>
      <c r="C43" s="334">
        <f>'Budget Form'!D43</f>
        <v>0</v>
      </c>
      <c r="D43" s="317"/>
      <c r="E43" s="334"/>
      <c r="F43" s="317"/>
      <c r="G43" s="334"/>
      <c r="H43" s="335"/>
      <c r="I43" s="306"/>
      <c r="J43" s="46">
        <v>24</v>
      </c>
      <c r="K43" s="330">
        <f t="shared" si="0"/>
      </c>
      <c r="L43" s="334">
        <f>'Budget Form'!F43</f>
        <v>0</v>
      </c>
      <c r="M43" s="339"/>
      <c r="N43" s="334"/>
      <c r="O43" s="339"/>
      <c r="P43" s="334"/>
      <c r="Q43" s="340"/>
      <c r="S43" s="46">
        <v>24</v>
      </c>
      <c r="T43" s="330">
        <f t="shared" si="1"/>
      </c>
      <c r="U43" s="334">
        <f>'Budget Form'!H43</f>
        <v>0</v>
      </c>
      <c r="V43" s="343"/>
      <c r="W43" s="334"/>
      <c r="X43" s="343"/>
      <c r="Y43" s="334"/>
      <c r="Z43" s="344"/>
    </row>
    <row r="44" spans="1:26" ht="14.25">
      <c r="A44" s="46">
        <v>25</v>
      </c>
      <c r="B44" s="388"/>
      <c r="C44" s="334">
        <f>'Budget Form'!D44</f>
        <v>0</v>
      </c>
      <c r="D44" s="317"/>
      <c r="E44" s="334"/>
      <c r="F44" s="317"/>
      <c r="G44" s="334"/>
      <c r="H44" s="335"/>
      <c r="I44" s="306"/>
      <c r="J44" s="46">
        <v>25</v>
      </c>
      <c r="K44" s="330">
        <f t="shared" si="0"/>
      </c>
      <c r="L44" s="334">
        <f>'Budget Form'!F44</f>
        <v>0</v>
      </c>
      <c r="M44" s="339"/>
      <c r="N44" s="334"/>
      <c r="O44" s="339"/>
      <c r="P44" s="334"/>
      <c r="Q44" s="340"/>
      <c r="S44" s="46">
        <v>25</v>
      </c>
      <c r="T44" s="330">
        <f t="shared" si="1"/>
      </c>
      <c r="U44" s="334">
        <f>'Budget Form'!H44</f>
        <v>0</v>
      </c>
      <c r="V44" s="343"/>
      <c r="W44" s="334"/>
      <c r="X44" s="343"/>
      <c r="Y44" s="334"/>
      <c r="Z44" s="344"/>
    </row>
    <row r="45" spans="1:26" ht="15" thickBot="1">
      <c r="A45" s="46">
        <v>26</v>
      </c>
      <c r="B45" s="388"/>
      <c r="C45" s="334">
        <f>'Budget Form'!D45</f>
        <v>0</v>
      </c>
      <c r="D45" s="336"/>
      <c r="E45" s="334"/>
      <c r="F45" s="317"/>
      <c r="G45" s="334"/>
      <c r="H45" s="335"/>
      <c r="I45" s="306"/>
      <c r="J45" s="46">
        <v>26</v>
      </c>
      <c r="K45" s="330">
        <f t="shared" si="0"/>
      </c>
      <c r="L45" s="334">
        <f>'Budget Form'!F45</f>
        <v>0</v>
      </c>
      <c r="M45" s="341"/>
      <c r="N45" s="334"/>
      <c r="O45" s="339"/>
      <c r="P45" s="334"/>
      <c r="Q45" s="340"/>
      <c r="S45" s="46">
        <v>26</v>
      </c>
      <c r="T45" s="330">
        <f t="shared" si="1"/>
      </c>
      <c r="U45" s="334">
        <f>'Budget Form'!H45</f>
        <v>0</v>
      </c>
      <c r="V45" s="345"/>
      <c r="W45" s="334"/>
      <c r="X45" s="343"/>
      <c r="Y45" s="334"/>
      <c r="Z45" s="344"/>
    </row>
    <row r="46" spans="2:26" ht="14.25">
      <c r="B46" s="399" t="s">
        <v>234</v>
      </c>
      <c r="C46" s="321"/>
      <c r="D46" s="321"/>
      <c r="E46" s="321"/>
      <c r="F46" s="321"/>
      <c r="G46" s="321"/>
      <c r="H46" s="321"/>
      <c r="K46" s="65" t="str">
        <f>IF($B$46=0,"",$B$46)</f>
        <v> </v>
      </c>
      <c r="L46" s="321"/>
      <c r="M46" s="321"/>
      <c r="N46" s="321"/>
      <c r="O46" s="321"/>
      <c r="P46" s="321"/>
      <c r="Q46" s="321"/>
      <c r="T46" s="65" t="str">
        <f>IF($B$46=0,"",$B$46)</f>
        <v> </v>
      </c>
      <c r="U46" s="321"/>
      <c r="V46" s="321"/>
      <c r="W46" s="321"/>
      <c r="X46" s="321"/>
      <c r="Y46" s="321"/>
      <c r="Z46" s="321"/>
    </row>
    <row r="47" spans="2:26" ht="15" thickBot="1">
      <c r="B47" s="66" t="s">
        <v>5</v>
      </c>
      <c r="C47" s="67">
        <f aca="true" t="shared" si="2" ref="C47:H47">SUM(C19:C46)</f>
        <v>0</v>
      </c>
      <c r="D47" s="253">
        <f t="shared" si="2"/>
        <v>0</v>
      </c>
      <c r="E47" s="253">
        <f t="shared" si="2"/>
        <v>0</v>
      </c>
      <c r="F47" s="253">
        <f t="shared" si="2"/>
        <v>0</v>
      </c>
      <c r="G47" s="253">
        <f t="shared" si="2"/>
        <v>0</v>
      </c>
      <c r="H47" s="253">
        <f t="shared" si="2"/>
        <v>0</v>
      </c>
      <c r="K47" s="66" t="s">
        <v>5</v>
      </c>
      <c r="L47" s="67">
        <f aca="true" t="shared" si="3" ref="L47:Q47">SUM(L19:L46)</f>
        <v>0</v>
      </c>
      <c r="M47" s="67">
        <f t="shared" si="3"/>
        <v>0</v>
      </c>
      <c r="N47" s="67">
        <f t="shared" si="3"/>
        <v>0</v>
      </c>
      <c r="O47" s="67">
        <f t="shared" si="3"/>
        <v>0</v>
      </c>
      <c r="P47" s="67">
        <f t="shared" si="3"/>
        <v>0</v>
      </c>
      <c r="Q47" s="67">
        <f t="shared" si="3"/>
        <v>0</v>
      </c>
      <c r="T47" s="66" t="s">
        <v>5</v>
      </c>
      <c r="U47" s="67">
        <f aca="true" t="shared" si="4" ref="U47:Z47">SUM(U19:U46)</f>
        <v>0</v>
      </c>
      <c r="V47" s="67">
        <f t="shared" si="4"/>
        <v>0</v>
      </c>
      <c r="W47" s="67">
        <f t="shared" si="4"/>
        <v>0</v>
      </c>
      <c r="X47" s="67">
        <f t="shared" si="4"/>
        <v>0</v>
      </c>
      <c r="Y47" s="67">
        <f t="shared" si="4"/>
        <v>0</v>
      </c>
      <c r="Z47" s="67">
        <f t="shared" si="4"/>
        <v>0</v>
      </c>
    </row>
    <row r="48" spans="4:26" s="68" customFormat="1" ht="14.25" customHeight="1">
      <c r="D48" s="258" t="s">
        <v>233</v>
      </c>
      <c r="E48" s="258"/>
      <c r="F48" s="258"/>
      <c r="G48" s="258"/>
      <c r="H48" s="258"/>
      <c r="M48" s="258" t="str">
        <f>D48</f>
        <v>ATTACH BUDGET NARRATIVE FORM (see row 80 below)</v>
      </c>
      <c r="N48" s="258"/>
      <c r="O48" s="258"/>
      <c r="P48" s="258"/>
      <c r="Q48" s="258"/>
      <c r="V48" s="258" t="str">
        <f>D48</f>
        <v>ATTACH BUDGET NARRATIVE FORM (see row 80 below)</v>
      </c>
      <c r="W48" s="258"/>
      <c r="X48" s="258"/>
      <c r="Y48" s="258"/>
      <c r="Z48" s="258"/>
    </row>
    <row r="49" spans="2:26" s="68" customFormat="1" ht="16.5" customHeight="1">
      <c r="B49" s="431"/>
      <c r="C49" s="431"/>
      <c r="D49" s="259" t="str">
        <f>IF('General Info'!B31="Oct 1, 2015 - Sept 30, 2016","ADCANP will not approve budget revisions after August 30th","ADCANP will not approve budget revisions after August 31st.")</f>
        <v>ADCANP will not approve budget revisions after August 31st.</v>
      </c>
      <c r="E49" s="259"/>
      <c r="F49" s="259"/>
      <c r="G49" s="259"/>
      <c r="H49" s="259"/>
      <c r="K49" s="431"/>
      <c r="L49" s="431"/>
      <c r="M49" s="264" t="str">
        <f>D49</f>
        <v>ADCANP will not approve budget revisions after August 31st.</v>
      </c>
      <c r="N49" s="259"/>
      <c r="O49" s="259"/>
      <c r="P49" s="259"/>
      <c r="Q49" s="259"/>
      <c r="T49" s="431"/>
      <c r="U49" s="431"/>
      <c r="V49" s="264" t="str">
        <f>D49</f>
        <v>ADCANP will not approve budget revisions after August 31st.</v>
      </c>
      <c r="W49" s="259"/>
      <c r="X49" s="259"/>
      <c r="Y49" s="259"/>
      <c r="Z49" s="259"/>
    </row>
    <row r="50" spans="2:21" ht="13.5" customHeight="1" thickBot="1">
      <c r="B50" s="432"/>
      <c r="C50" s="432"/>
      <c r="I50" s="69"/>
      <c r="K50" s="432"/>
      <c r="L50" s="432"/>
      <c r="T50" s="432"/>
      <c r="U50" s="432"/>
    </row>
    <row r="51" spans="2:26" ht="12.75">
      <c r="B51" s="49" t="s">
        <v>128</v>
      </c>
      <c r="D51" s="295" t="s">
        <v>43</v>
      </c>
      <c r="E51" s="296"/>
      <c r="F51" s="296"/>
      <c r="G51" s="296"/>
      <c r="H51" s="297"/>
      <c r="I51" s="69"/>
      <c r="K51" s="49" t="s">
        <v>128</v>
      </c>
      <c r="M51" s="295" t="s">
        <v>43</v>
      </c>
      <c r="N51" s="296"/>
      <c r="O51" s="296"/>
      <c r="P51" s="296"/>
      <c r="Q51" s="297"/>
      <c r="T51" s="49" t="s">
        <v>128</v>
      </c>
      <c r="V51" s="295" t="s">
        <v>43</v>
      </c>
      <c r="W51" s="296"/>
      <c r="X51" s="296"/>
      <c r="Y51" s="296"/>
      <c r="Z51" s="297"/>
    </row>
    <row r="52" spans="4:26" ht="6.75" customHeight="1">
      <c r="D52" s="298"/>
      <c r="E52" s="110"/>
      <c r="F52" s="110"/>
      <c r="G52" s="110"/>
      <c r="H52" s="299"/>
      <c r="I52" s="69"/>
      <c r="M52" s="298"/>
      <c r="N52" s="110"/>
      <c r="O52" s="110"/>
      <c r="P52" s="110"/>
      <c r="Q52" s="299"/>
      <c r="V52" s="298"/>
      <c r="W52" s="110"/>
      <c r="X52" s="110"/>
      <c r="Y52" s="110"/>
      <c r="Z52" s="299"/>
    </row>
    <row r="53" spans="4:26" ht="12.75">
      <c r="D53" s="298"/>
      <c r="E53" s="110"/>
      <c r="F53" s="110"/>
      <c r="G53" s="110"/>
      <c r="H53" s="299"/>
      <c r="I53" s="69"/>
      <c r="M53" s="298"/>
      <c r="N53" s="110"/>
      <c r="O53" s="110"/>
      <c r="P53" s="110"/>
      <c r="Q53" s="299"/>
      <c r="V53" s="298"/>
      <c r="W53" s="110"/>
      <c r="X53" s="110"/>
      <c r="Y53" s="110"/>
      <c r="Z53" s="299"/>
    </row>
    <row r="54" spans="2:26" ht="12.75">
      <c r="B54" s="322"/>
      <c r="C54" s="309"/>
      <c r="D54" s="298"/>
      <c r="E54" s="110"/>
      <c r="F54" s="110"/>
      <c r="G54" s="110"/>
      <c r="H54" s="299"/>
      <c r="I54" s="69"/>
      <c r="K54" s="322"/>
      <c r="L54" s="309"/>
      <c r="M54" s="298"/>
      <c r="N54" s="110"/>
      <c r="O54" s="110"/>
      <c r="P54" s="110"/>
      <c r="Q54" s="299"/>
      <c r="T54" s="322"/>
      <c r="U54" s="309"/>
      <c r="V54" s="298"/>
      <c r="W54" s="110"/>
      <c r="X54" s="110"/>
      <c r="Y54" s="110"/>
      <c r="Z54" s="299"/>
    </row>
    <row r="55" spans="2:26" ht="12.75">
      <c r="B55" s="49" t="s">
        <v>167</v>
      </c>
      <c r="D55" s="298"/>
      <c r="E55" s="110"/>
      <c r="F55" s="110"/>
      <c r="G55" s="110"/>
      <c r="H55" s="299"/>
      <c r="I55" s="69"/>
      <c r="K55" s="49" t="s">
        <v>167</v>
      </c>
      <c r="M55" s="298"/>
      <c r="N55" s="110"/>
      <c r="O55" s="110"/>
      <c r="P55" s="110"/>
      <c r="Q55" s="299"/>
      <c r="T55" s="49" t="s">
        <v>167</v>
      </c>
      <c r="V55" s="298"/>
      <c r="W55" s="110"/>
      <c r="X55" s="110"/>
      <c r="Y55" s="110"/>
      <c r="Z55" s="299"/>
    </row>
    <row r="56" spans="4:26" ht="6.75" customHeight="1">
      <c r="D56" s="298"/>
      <c r="E56" s="110"/>
      <c r="F56" s="110"/>
      <c r="G56" s="110"/>
      <c r="H56" s="299"/>
      <c r="I56" s="69"/>
      <c r="M56" s="298"/>
      <c r="N56" s="110"/>
      <c r="O56" s="110"/>
      <c r="P56" s="110"/>
      <c r="Q56" s="299"/>
      <c r="V56" s="298"/>
      <c r="W56" s="110"/>
      <c r="X56" s="110"/>
      <c r="Y56" s="110"/>
      <c r="Z56" s="299"/>
    </row>
    <row r="57" spans="4:26" ht="12.75">
      <c r="D57" s="298"/>
      <c r="E57" s="110"/>
      <c r="F57" s="110"/>
      <c r="G57" s="110"/>
      <c r="H57" s="299"/>
      <c r="I57" s="69"/>
      <c r="M57" s="298"/>
      <c r="N57" s="110"/>
      <c r="O57" s="110"/>
      <c r="P57" s="110"/>
      <c r="Q57" s="299"/>
      <c r="V57" s="298"/>
      <c r="W57" s="110"/>
      <c r="X57" s="110"/>
      <c r="Y57" s="110"/>
      <c r="Z57" s="299"/>
    </row>
    <row r="58" spans="2:26" ht="12.75">
      <c r="B58" s="450"/>
      <c r="C58" s="451"/>
      <c r="D58" s="298" t="s">
        <v>44</v>
      </c>
      <c r="E58" s="110"/>
      <c r="F58" s="110"/>
      <c r="G58" s="110" t="s">
        <v>45</v>
      </c>
      <c r="H58" s="299"/>
      <c r="I58" s="69"/>
      <c r="K58" s="450"/>
      <c r="L58" s="451"/>
      <c r="M58" s="298" t="s">
        <v>44</v>
      </c>
      <c r="N58" s="110"/>
      <c r="O58" s="110"/>
      <c r="P58" s="110" t="s">
        <v>45</v>
      </c>
      <c r="Q58" s="299"/>
      <c r="T58" s="309"/>
      <c r="U58" s="309"/>
      <c r="V58" s="298" t="s">
        <v>44</v>
      </c>
      <c r="W58" s="110"/>
      <c r="X58" s="110"/>
      <c r="Y58" s="110" t="s">
        <v>45</v>
      </c>
      <c r="Z58" s="299"/>
    </row>
    <row r="59" spans="2:26" ht="12.75">
      <c r="B59" s="46" t="s">
        <v>36</v>
      </c>
      <c r="D59" s="298" t="s">
        <v>46</v>
      </c>
      <c r="E59" s="110"/>
      <c r="F59" s="110"/>
      <c r="G59" s="110" t="s">
        <v>47</v>
      </c>
      <c r="H59" s="299"/>
      <c r="I59" s="69"/>
      <c r="K59" s="46" t="s">
        <v>36</v>
      </c>
      <c r="M59" s="298" t="s">
        <v>46</v>
      </c>
      <c r="N59" s="110"/>
      <c r="O59" s="110"/>
      <c r="P59" s="110" t="s">
        <v>47</v>
      </c>
      <c r="Q59" s="299"/>
      <c r="T59" s="46" t="s">
        <v>36</v>
      </c>
      <c r="V59" s="298" t="s">
        <v>46</v>
      </c>
      <c r="W59" s="110"/>
      <c r="X59" s="110"/>
      <c r="Y59" s="110" t="s">
        <v>47</v>
      </c>
      <c r="Z59" s="299"/>
    </row>
    <row r="60" spans="4:26" ht="13.5" thickBot="1">
      <c r="D60" s="300"/>
      <c r="E60" s="301"/>
      <c r="F60" s="301"/>
      <c r="G60" s="301"/>
      <c r="H60" s="302"/>
      <c r="I60" s="69"/>
      <c r="M60" s="300"/>
      <c r="N60" s="301"/>
      <c r="O60" s="301"/>
      <c r="P60" s="301"/>
      <c r="Q60" s="302"/>
      <c r="V60" s="300"/>
      <c r="W60" s="301"/>
      <c r="X60" s="301"/>
      <c r="Y60" s="301"/>
      <c r="Z60" s="302"/>
    </row>
    <row r="61" spans="2:21" ht="14.25" customHeight="1">
      <c r="B61" s="437">
        <f ca="1">TODAY()</f>
        <v>44057</v>
      </c>
      <c r="C61" s="437"/>
      <c r="I61" s="69"/>
      <c r="K61" s="437">
        <f ca="1">TODAY()</f>
        <v>44057</v>
      </c>
      <c r="L61" s="437"/>
      <c r="T61" s="437">
        <f ca="1">TODAY()</f>
        <v>44057</v>
      </c>
      <c r="U61" s="437"/>
    </row>
    <row r="62" spans="2:20" ht="12.75">
      <c r="B62" s="70" t="s">
        <v>47</v>
      </c>
      <c r="K62" s="70" t="s">
        <v>47</v>
      </c>
      <c r="T62" s="70" t="s">
        <v>47</v>
      </c>
    </row>
    <row r="63" spans="3:26" ht="12.75">
      <c r="C63" s="71" t="s">
        <v>129</v>
      </c>
      <c r="D63" s="446"/>
      <c r="E63" s="446"/>
      <c r="F63" s="446"/>
      <c r="G63" s="446"/>
      <c r="H63" s="446"/>
      <c r="L63" s="71" t="s">
        <v>129</v>
      </c>
      <c r="M63" s="446"/>
      <c r="N63" s="446"/>
      <c r="O63" s="446"/>
      <c r="P63" s="446"/>
      <c r="Q63" s="446"/>
      <c r="U63" s="71" t="s">
        <v>129</v>
      </c>
      <c r="V63" s="446"/>
      <c r="W63" s="446"/>
      <c r="X63" s="446"/>
      <c r="Y63" s="446"/>
      <c r="Z63" s="446"/>
    </row>
    <row r="64" spans="4:26" ht="12.75">
      <c r="D64" s="446"/>
      <c r="E64" s="446"/>
      <c r="F64" s="446"/>
      <c r="G64" s="446"/>
      <c r="H64" s="446"/>
      <c r="M64" s="446"/>
      <c r="N64" s="446"/>
      <c r="O64" s="446"/>
      <c r="P64" s="446"/>
      <c r="Q64" s="446"/>
      <c r="V64" s="446"/>
      <c r="W64" s="446"/>
      <c r="X64" s="446"/>
      <c r="Y64" s="446"/>
      <c r="Z64" s="446"/>
    </row>
    <row r="65" spans="4:26" ht="12.75">
      <c r="D65" s="446"/>
      <c r="E65" s="446"/>
      <c r="F65" s="446"/>
      <c r="G65" s="446"/>
      <c r="H65" s="446"/>
      <c r="M65" s="446"/>
      <c r="N65" s="446"/>
      <c r="O65" s="446"/>
      <c r="P65" s="446"/>
      <c r="Q65" s="446"/>
      <c r="V65" s="446"/>
      <c r="W65" s="446"/>
      <c r="X65" s="446"/>
      <c r="Y65" s="446"/>
      <c r="Z65" s="446"/>
    </row>
    <row r="66" spans="4:26" ht="12.75">
      <c r="D66" s="446"/>
      <c r="E66" s="446"/>
      <c r="F66" s="446"/>
      <c r="G66" s="446"/>
      <c r="H66" s="446"/>
      <c r="M66" s="446"/>
      <c r="N66" s="446"/>
      <c r="O66" s="446"/>
      <c r="P66" s="446"/>
      <c r="Q66" s="446"/>
      <c r="V66" s="446"/>
      <c r="W66" s="446"/>
      <c r="X66" s="446"/>
      <c r="Y66" s="446"/>
      <c r="Z66" s="446"/>
    </row>
    <row r="67" spans="4:26" ht="12.75">
      <c r="D67" s="446"/>
      <c r="E67" s="446"/>
      <c r="F67" s="446"/>
      <c r="G67" s="446"/>
      <c r="H67" s="446"/>
      <c r="M67" s="446"/>
      <c r="N67" s="446"/>
      <c r="O67" s="446"/>
      <c r="P67" s="446"/>
      <c r="Q67" s="446"/>
      <c r="V67" s="446"/>
      <c r="W67" s="446"/>
      <c r="X67" s="446"/>
      <c r="Y67" s="446"/>
      <c r="Z67" s="446"/>
    </row>
    <row r="68" spans="2:26" ht="12.75">
      <c r="B68" s="71"/>
      <c r="D68" s="446"/>
      <c r="E68" s="446"/>
      <c r="F68" s="446"/>
      <c r="G68" s="446"/>
      <c r="H68" s="446"/>
      <c r="K68" s="71" t="s">
        <v>235</v>
      </c>
      <c r="M68" s="446"/>
      <c r="N68" s="446"/>
      <c r="O68" s="446"/>
      <c r="P68" s="446"/>
      <c r="Q68" s="446"/>
      <c r="T68" s="71" t="s">
        <v>236</v>
      </c>
      <c r="V68" s="446"/>
      <c r="W68" s="446"/>
      <c r="X68" s="446"/>
      <c r="Y68" s="446"/>
      <c r="Z68" s="446"/>
    </row>
    <row r="69" ht="12.75"/>
    <row r="70" spans="2:26" ht="20.25">
      <c r="B70" s="427" t="s">
        <v>131</v>
      </c>
      <c r="C70" s="427"/>
      <c r="D70" s="427"/>
      <c r="E70" s="427"/>
      <c r="F70" s="427"/>
      <c r="G70" s="427"/>
      <c r="H70" s="427"/>
      <c r="K70" s="427" t="s">
        <v>202</v>
      </c>
      <c r="L70" s="427"/>
      <c r="M70" s="427"/>
      <c r="N70" s="427"/>
      <c r="O70" s="427"/>
      <c r="P70" s="427"/>
      <c r="Q70" s="427"/>
      <c r="T70" s="427" t="s">
        <v>203</v>
      </c>
      <c r="U70" s="427"/>
      <c r="V70" s="427"/>
      <c r="W70" s="427"/>
      <c r="X70" s="427"/>
      <c r="Y70" s="427"/>
      <c r="Z70" s="427"/>
    </row>
    <row r="71" spans="2:26" ht="20.25">
      <c r="B71" s="427" t="str">
        <f>'General Info'!$A$1</f>
        <v>Alabama Department of Child Abuse and Neglect Prevention</v>
      </c>
      <c r="C71" s="427"/>
      <c r="D71" s="427"/>
      <c r="E71" s="427"/>
      <c r="F71" s="427"/>
      <c r="G71" s="427"/>
      <c r="H71" s="427"/>
      <c r="K71" s="427" t="str">
        <f>'General Info'!$A$1</f>
        <v>Alabama Department of Child Abuse and Neglect Prevention</v>
      </c>
      <c r="L71" s="427"/>
      <c r="M71" s="427"/>
      <c r="N71" s="427"/>
      <c r="O71" s="427"/>
      <c r="P71" s="427"/>
      <c r="Q71" s="427"/>
      <c r="T71" s="427" t="str">
        <f>'General Info'!$A$1</f>
        <v>Alabama Department of Child Abuse and Neglect Prevention</v>
      </c>
      <c r="U71" s="427"/>
      <c r="V71" s="427"/>
      <c r="W71" s="427"/>
      <c r="X71" s="427"/>
      <c r="Y71" s="427"/>
      <c r="Z71" s="427"/>
    </row>
    <row r="72" spans="2:26" ht="18">
      <c r="B72" s="428" t="str">
        <f>'General Info'!$A$2</f>
        <v>Children's Trust Fund</v>
      </c>
      <c r="C72" s="428"/>
      <c r="D72" s="428"/>
      <c r="E72" s="428"/>
      <c r="F72" s="428"/>
      <c r="G72" s="428"/>
      <c r="H72" s="428"/>
      <c r="K72" s="428" t="str">
        <f>'General Info'!$A$2</f>
        <v>Children's Trust Fund</v>
      </c>
      <c r="L72" s="428"/>
      <c r="M72" s="428"/>
      <c r="N72" s="428"/>
      <c r="O72" s="428"/>
      <c r="P72" s="428"/>
      <c r="Q72" s="428"/>
      <c r="T72" s="428" t="str">
        <f>'General Info'!$A$2</f>
        <v>Children's Trust Fund</v>
      </c>
      <c r="U72" s="428"/>
      <c r="V72" s="428"/>
      <c r="W72" s="428"/>
      <c r="X72" s="428"/>
      <c r="Y72" s="428"/>
      <c r="Z72" s="428"/>
    </row>
    <row r="73" spans="2:26" ht="18.75" thickBot="1">
      <c r="B73" s="47" t="str">
        <f>'General Info'!$B$2&amp;" Budget Narrative Form"</f>
        <v>2020-2021 Budget Narrative Form</v>
      </c>
      <c r="F73" s="48" t="s">
        <v>252</v>
      </c>
      <c r="G73" s="48"/>
      <c r="H73" s="323">
        <f>IF(H4=0," ",H4)</f>
        <v>44057</v>
      </c>
      <c r="K73" s="47" t="str">
        <f>'General Info'!$B$2&amp;" Budget Narrative Form"</f>
        <v>2020-2021 Budget Narrative Form</v>
      </c>
      <c r="O73" s="48" t="s">
        <v>252</v>
      </c>
      <c r="P73" s="48"/>
      <c r="Q73" s="323">
        <f>IF(Q4=0," ",Q4)</f>
        <v>44057</v>
      </c>
      <c r="T73" s="47" t="str">
        <f>'General Info'!$B$2&amp;" Budget Narrative Form"</f>
        <v>2020-2021 Budget Narrative Form</v>
      </c>
      <c r="X73" s="48" t="s">
        <v>252</v>
      </c>
      <c r="Y73" s="48"/>
      <c r="Z73" s="323">
        <f>IF(Z4=0," ",Z4)</f>
        <v>44057</v>
      </c>
    </row>
    <row r="74" spans="2:26" ht="18">
      <c r="B74" s="47"/>
      <c r="F74" s="48"/>
      <c r="G74" s="48"/>
      <c r="H74" s="310"/>
      <c r="K74" s="47"/>
      <c r="O74" s="48"/>
      <c r="P74" s="48"/>
      <c r="Q74" s="310"/>
      <c r="T74" s="47"/>
      <c r="X74" s="48"/>
      <c r="Y74" s="48"/>
      <c r="Z74" s="310"/>
    </row>
    <row r="75" spans="2:26" ht="18">
      <c r="B75" s="47" t="str">
        <f>B6</f>
        <v>EXPENDITURES</v>
      </c>
      <c r="E75" s="248">
        <f>E6</f>
        <v>0</v>
      </c>
      <c r="F75" s="48"/>
      <c r="G75" s="48"/>
      <c r="H75" s="252">
        <f>H6</f>
        <v>0</v>
      </c>
      <c r="K75" s="47" t="s">
        <v>196</v>
      </c>
      <c r="N75" s="248" t="s">
        <v>196</v>
      </c>
      <c r="O75" s="48"/>
      <c r="P75" s="48"/>
      <c r="Q75" s="252" t="s">
        <v>196</v>
      </c>
      <c r="T75" s="47" t="s">
        <v>197</v>
      </c>
      <c r="W75" s="248" t="s">
        <v>197</v>
      </c>
      <c r="X75" s="48"/>
      <c r="Y75" s="48"/>
      <c r="Z75" s="252" t="s">
        <v>197</v>
      </c>
    </row>
    <row r="76" spans="5:23" ht="12.75">
      <c r="E76" s="49"/>
      <c r="N76" s="49"/>
      <c r="W76" s="49"/>
    </row>
    <row r="77" spans="2:26" ht="15.75">
      <c r="B77" s="48" t="str">
        <f>B8</f>
        <v>Agency Name: </v>
      </c>
      <c r="C77" s="50" t="str">
        <f>IF('General Info'!$B$8=0," ",'General Info'!$B$8)</f>
        <v> </v>
      </c>
      <c r="D77" s="51"/>
      <c r="E77" s="51"/>
      <c r="F77" s="51"/>
      <c r="G77" s="51"/>
      <c r="H77" s="51"/>
      <c r="K77" s="48" t="str">
        <f>K8</f>
        <v>Agency Name: </v>
      </c>
      <c r="L77" s="50" t="str">
        <f>IF('General Info'!$B$8=0," ",'General Info'!$B$8)</f>
        <v> </v>
      </c>
      <c r="M77" s="51"/>
      <c r="N77" s="51"/>
      <c r="O77" s="51"/>
      <c r="P77" s="51"/>
      <c r="Q77" s="51"/>
      <c r="T77" s="48" t="str">
        <f>T8</f>
        <v>Agency Name: </v>
      </c>
      <c r="U77" s="50" t="str">
        <f>IF('General Info'!$B$8=0," ",'General Info'!$B$8)</f>
        <v> </v>
      </c>
      <c r="V77" s="51"/>
      <c r="W77" s="51"/>
      <c r="X77" s="51"/>
      <c r="Y77" s="51"/>
      <c r="Z77" s="51"/>
    </row>
    <row r="78" spans="2:26" ht="15.75">
      <c r="B78" s="48"/>
      <c r="F78" s="54" t="s">
        <v>103</v>
      </c>
      <c r="G78" s="50" t="str">
        <f>IF('General Info'!$F$10=0," ",'General Info'!$F$10)</f>
        <v> </v>
      </c>
      <c r="H78" s="51"/>
      <c r="K78" s="48"/>
      <c r="O78" s="54" t="s">
        <v>103</v>
      </c>
      <c r="P78" s="50" t="str">
        <f>IF('General Info'!$F$10=0," ",'General Info'!$F$10)</f>
        <v> </v>
      </c>
      <c r="Q78" s="51"/>
      <c r="T78" s="48"/>
      <c r="X78" s="54" t="s">
        <v>103</v>
      </c>
      <c r="Y78" s="50" t="str">
        <f>IF('General Info'!$F$10=0," ",'General Info'!$F$10)</f>
        <v> </v>
      </c>
      <c r="Z78" s="51"/>
    </row>
    <row r="79" spans="2:26" ht="15.75">
      <c r="B79" s="48" t="s">
        <v>52</v>
      </c>
      <c r="C79" s="444" t="str">
        <f>IF('General Info'!$B$27=0," ",'General Info'!$B$27)</f>
        <v> </v>
      </c>
      <c r="D79" s="444"/>
      <c r="E79" s="444"/>
      <c r="F79" s="54" t="s">
        <v>50</v>
      </c>
      <c r="G79" s="445" t="str">
        <f>IF('General Info'!$F$27=0," ",'General Info'!$F$27)</f>
        <v> </v>
      </c>
      <c r="H79" s="445"/>
      <c r="K79" s="48" t="s">
        <v>52</v>
      </c>
      <c r="L79" s="444" t="str">
        <f>IF('General Info'!$B$27=0," ",'General Info'!$B$27)</f>
        <v> </v>
      </c>
      <c r="M79" s="444"/>
      <c r="N79" s="444"/>
      <c r="O79" s="54" t="s">
        <v>50</v>
      </c>
      <c r="P79" s="445">
        <f>P13</f>
        <v>0</v>
      </c>
      <c r="Q79" s="445"/>
      <c r="T79" s="48" t="s">
        <v>52</v>
      </c>
      <c r="U79" s="444" t="str">
        <f>IF('General Info'!$B$27=0," ",'General Info'!$B$27)</f>
        <v> </v>
      </c>
      <c r="V79" s="444"/>
      <c r="W79" s="444"/>
      <c r="X79" s="54" t="s">
        <v>50</v>
      </c>
      <c r="Y79" s="445">
        <f>Y13</f>
        <v>0</v>
      </c>
      <c r="Z79" s="445"/>
    </row>
    <row r="80" ht="12.75"/>
    <row r="81" spans="2:26" ht="31.5">
      <c r="B81" s="260" t="s">
        <v>7</v>
      </c>
      <c r="C81" s="443" t="s">
        <v>204</v>
      </c>
      <c r="D81" s="443"/>
      <c r="E81" s="443"/>
      <c r="F81" s="443"/>
      <c r="G81" s="443"/>
      <c r="H81" s="443"/>
      <c r="K81" s="260" t="s">
        <v>7</v>
      </c>
      <c r="L81" s="438" t="s">
        <v>204</v>
      </c>
      <c r="M81" s="439"/>
      <c r="N81" s="439"/>
      <c r="O81" s="439"/>
      <c r="P81" s="439"/>
      <c r="Q81" s="439"/>
      <c r="T81" s="260" t="s">
        <v>7</v>
      </c>
      <c r="U81" s="438" t="s">
        <v>204</v>
      </c>
      <c r="V81" s="439"/>
      <c r="W81" s="439"/>
      <c r="X81" s="439"/>
      <c r="Y81" s="439"/>
      <c r="Z81" s="439"/>
    </row>
    <row r="82" spans="2:26" ht="12.75">
      <c r="B82" s="263"/>
      <c r="C82" s="263"/>
      <c r="D82" s="331"/>
      <c r="E82" s="331"/>
      <c r="F82" s="331"/>
      <c r="G82" s="331"/>
      <c r="H82" s="332"/>
      <c r="K82" s="263"/>
      <c r="L82" s="263"/>
      <c r="M82" s="331"/>
      <c r="N82" s="331"/>
      <c r="O82" s="331"/>
      <c r="P82" s="331"/>
      <c r="Q82" s="332"/>
      <c r="T82" s="263"/>
      <c r="U82" s="263"/>
      <c r="V82" s="331"/>
      <c r="W82" s="331"/>
      <c r="X82" s="331"/>
      <c r="Y82" s="331"/>
      <c r="Z82" s="332"/>
    </row>
    <row r="83" spans="2:26" ht="27.75" customHeight="1">
      <c r="B83" s="261" t="s">
        <v>34</v>
      </c>
      <c r="C83" s="440"/>
      <c r="D83" s="441"/>
      <c r="E83" s="441"/>
      <c r="F83" s="441"/>
      <c r="G83" s="441"/>
      <c r="H83" s="441"/>
      <c r="K83" s="261" t="s">
        <v>34</v>
      </c>
      <c r="L83" s="440"/>
      <c r="M83" s="441"/>
      <c r="N83" s="441"/>
      <c r="O83" s="441"/>
      <c r="P83" s="441"/>
      <c r="Q83" s="441"/>
      <c r="T83" s="261" t="s">
        <v>34</v>
      </c>
      <c r="U83" s="440"/>
      <c r="V83" s="441"/>
      <c r="W83" s="441"/>
      <c r="X83" s="441"/>
      <c r="Y83" s="441"/>
      <c r="Z83" s="441"/>
    </row>
    <row r="84" spans="2:26" ht="27.75" customHeight="1">
      <c r="B84" s="262" t="s">
        <v>124</v>
      </c>
      <c r="C84" s="436"/>
      <c r="D84" s="436"/>
      <c r="E84" s="436"/>
      <c r="F84" s="436"/>
      <c r="G84" s="436"/>
      <c r="H84" s="436"/>
      <c r="K84" s="262" t="s">
        <v>124</v>
      </c>
      <c r="L84" s="436"/>
      <c r="M84" s="436"/>
      <c r="N84" s="436"/>
      <c r="O84" s="436"/>
      <c r="P84" s="436"/>
      <c r="Q84" s="436"/>
      <c r="T84" s="262" t="s">
        <v>124</v>
      </c>
      <c r="U84" s="436"/>
      <c r="V84" s="436"/>
      <c r="W84" s="436"/>
      <c r="X84" s="436"/>
      <c r="Y84" s="436"/>
      <c r="Z84" s="436"/>
    </row>
    <row r="85" spans="2:26" ht="27.75" customHeight="1">
      <c r="B85" s="261" t="s">
        <v>37</v>
      </c>
      <c r="C85" s="436"/>
      <c r="D85" s="436"/>
      <c r="E85" s="436"/>
      <c r="F85" s="436"/>
      <c r="G85" s="436"/>
      <c r="H85" s="436"/>
      <c r="K85" s="261" t="s">
        <v>37</v>
      </c>
      <c r="L85" s="436"/>
      <c r="M85" s="436"/>
      <c r="N85" s="436"/>
      <c r="O85" s="436"/>
      <c r="P85" s="436"/>
      <c r="Q85" s="436"/>
      <c r="T85" s="261" t="s">
        <v>37</v>
      </c>
      <c r="U85" s="436"/>
      <c r="V85" s="436"/>
      <c r="W85" s="436"/>
      <c r="X85" s="436"/>
      <c r="Y85" s="436"/>
      <c r="Z85" s="436"/>
    </row>
    <row r="86" spans="2:26" ht="27.75" customHeight="1">
      <c r="B86" s="261" t="s">
        <v>35</v>
      </c>
      <c r="C86" s="436"/>
      <c r="D86" s="436"/>
      <c r="E86" s="436"/>
      <c r="F86" s="436"/>
      <c r="G86" s="436"/>
      <c r="H86" s="436"/>
      <c r="K86" s="261" t="s">
        <v>35</v>
      </c>
      <c r="L86" s="436"/>
      <c r="M86" s="436"/>
      <c r="N86" s="436"/>
      <c r="O86" s="436"/>
      <c r="P86" s="436"/>
      <c r="Q86" s="436"/>
      <c r="T86" s="261" t="s">
        <v>35</v>
      </c>
      <c r="U86" s="436"/>
      <c r="V86" s="436"/>
      <c r="W86" s="436"/>
      <c r="X86" s="436"/>
      <c r="Y86" s="436"/>
      <c r="Z86" s="436"/>
    </row>
    <row r="87" spans="2:26" ht="27.75" customHeight="1">
      <c r="B87" s="261" t="s">
        <v>38</v>
      </c>
      <c r="C87" s="436"/>
      <c r="D87" s="436"/>
      <c r="E87" s="436"/>
      <c r="F87" s="436"/>
      <c r="G87" s="436"/>
      <c r="H87" s="436"/>
      <c r="K87" s="261" t="s">
        <v>38</v>
      </c>
      <c r="L87" s="436"/>
      <c r="M87" s="436"/>
      <c r="N87" s="436"/>
      <c r="O87" s="436"/>
      <c r="P87" s="436"/>
      <c r="Q87" s="436"/>
      <c r="T87" s="261" t="s">
        <v>38</v>
      </c>
      <c r="U87" s="436"/>
      <c r="V87" s="436"/>
      <c r="W87" s="436"/>
      <c r="X87" s="436"/>
      <c r="Y87" s="436"/>
      <c r="Z87" s="436"/>
    </row>
    <row r="88" spans="2:26" ht="27.75" customHeight="1">
      <c r="B88" s="261" t="s">
        <v>39</v>
      </c>
      <c r="C88" s="436"/>
      <c r="D88" s="436"/>
      <c r="E88" s="436"/>
      <c r="F88" s="436"/>
      <c r="G88" s="436"/>
      <c r="H88" s="436"/>
      <c r="K88" s="261" t="s">
        <v>39</v>
      </c>
      <c r="L88" s="436"/>
      <c r="M88" s="436"/>
      <c r="N88" s="436"/>
      <c r="O88" s="436"/>
      <c r="P88" s="436"/>
      <c r="Q88" s="436"/>
      <c r="T88" s="261" t="s">
        <v>39</v>
      </c>
      <c r="U88" s="436"/>
      <c r="V88" s="436"/>
      <c r="W88" s="436"/>
      <c r="X88" s="436"/>
      <c r="Y88" s="436"/>
      <c r="Z88" s="436"/>
    </row>
    <row r="89" spans="2:26" ht="27.75" customHeight="1">
      <c r="B89" s="261" t="s">
        <v>30</v>
      </c>
      <c r="C89" s="436"/>
      <c r="D89" s="436"/>
      <c r="E89" s="436"/>
      <c r="F89" s="436"/>
      <c r="G89" s="436"/>
      <c r="H89" s="436"/>
      <c r="K89" s="261" t="s">
        <v>30</v>
      </c>
      <c r="L89" s="436"/>
      <c r="M89" s="436"/>
      <c r="N89" s="436"/>
      <c r="O89" s="436"/>
      <c r="P89" s="436"/>
      <c r="Q89" s="436"/>
      <c r="T89" s="261" t="s">
        <v>30</v>
      </c>
      <c r="U89" s="436"/>
      <c r="V89" s="436"/>
      <c r="W89" s="436"/>
      <c r="X89" s="436"/>
      <c r="Y89" s="436"/>
      <c r="Z89" s="436"/>
    </row>
    <row r="90" spans="2:26" ht="27.75" customHeight="1">
      <c r="B90" s="261" t="s">
        <v>31</v>
      </c>
      <c r="C90" s="436"/>
      <c r="D90" s="436"/>
      <c r="E90" s="436"/>
      <c r="F90" s="436"/>
      <c r="G90" s="436"/>
      <c r="H90" s="436"/>
      <c r="K90" s="261" t="s">
        <v>31</v>
      </c>
      <c r="L90" s="436"/>
      <c r="M90" s="436"/>
      <c r="N90" s="436"/>
      <c r="O90" s="436"/>
      <c r="P90" s="436"/>
      <c r="Q90" s="436"/>
      <c r="T90" s="261" t="s">
        <v>31</v>
      </c>
      <c r="U90" s="436"/>
      <c r="V90" s="436"/>
      <c r="W90" s="436"/>
      <c r="X90" s="436"/>
      <c r="Y90" s="436"/>
      <c r="Z90" s="436"/>
    </row>
    <row r="91" spans="2:26" ht="27.75" customHeight="1">
      <c r="B91" s="261" t="s">
        <v>0</v>
      </c>
      <c r="C91" s="436"/>
      <c r="D91" s="436"/>
      <c r="E91" s="436"/>
      <c r="F91" s="436"/>
      <c r="G91" s="436"/>
      <c r="H91" s="436"/>
      <c r="K91" s="261" t="s">
        <v>0</v>
      </c>
      <c r="L91" s="436"/>
      <c r="M91" s="436"/>
      <c r="N91" s="436"/>
      <c r="O91" s="436"/>
      <c r="P91" s="436"/>
      <c r="Q91" s="436"/>
      <c r="T91" s="261" t="s">
        <v>0</v>
      </c>
      <c r="U91" s="436"/>
      <c r="V91" s="436"/>
      <c r="W91" s="436"/>
      <c r="X91" s="436"/>
      <c r="Y91" s="436"/>
      <c r="Z91" s="436"/>
    </row>
    <row r="92" spans="2:26" ht="27.75" customHeight="1">
      <c r="B92" s="261" t="s">
        <v>29</v>
      </c>
      <c r="C92" s="436"/>
      <c r="D92" s="436"/>
      <c r="E92" s="436"/>
      <c r="F92" s="436"/>
      <c r="G92" s="436"/>
      <c r="H92" s="436"/>
      <c r="K92" s="261" t="s">
        <v>29</v>
      </c>
      <c r="L92" s="436"/>
      <c r="M92" s="436"/>
      <c r="N92" s="436"/>
      <c r="O92" s="436"/>
      <c r="P92" s="436"/>
      <c r="Q92" s="436"/>
      <c r="T92" s="261" t="s">
        <v>29</v>
      </c>
      <c r="U92" s="436"/>
      <c r="V92" s="436"/>
      <c r="W92" s="436"/>
      <c r="X92" s="436"/>
      <c r="Y92" s="436"/>
      <c r="Z92" s="436"/>
    </row>
    <row r="93" spans="2:26" ht="27.75" customHeight="1">
      <c r="B93" s="262" t="s">
        <v>83</v>
      </c>
      <c r="C93" s="436"/>
      <c r="D93" s="436"/>
      <c r="E93" s="436"/>
      <c r="F93" s="436"/>
      <c r="G93" s="436"/>
      <c r="H93" s="436"/>
      <c r="K93" s="262" t="s">
        <v>83</v>
      </c>
      <c r="L93" s="436"/>
      <c r="M93" s="436"/>
      <c r="N93" s="436"/>
      <c r="O93" s="436"/>
      <c r="P93" s="436"/>
      <c r="Q93" s="436"/>
      <c r="T93" s="262" t="s">
        <v>83</v>
      </c>
      <c r="U93" s="436"/>
      <c r="V93" s="436"/>
      <c r="W93" s="436"/>
      <c r="X93" s="436"/>
      <c r="Y93" s="436"/>
      <c r="Z93" s="436"/>
    </row>
    <row r="94" spans="2:26" ht="27.75" customHeight="1">
      <c r="B94" s="261" t="s">
        <v>24</v>
      </c>
      <c r="C94" s="436"/>
      <c r="D94" s="436"/>
      <c r="E94" s="436"/>
      <c r="F94" s="436"/>
      <c r="G94" s="436"/>
      <c r="H94" s="436"/>
      <c r="K94" s="261" t="s">
        <v>24</v>
      </c>
      <c r="L94" s="436"/>
      <c r="M94" s="436"/>
      <c r="N94" s="436"/>
      <c r="O94" s="436"/>
      <c r="P94" s="436"/>
      <c r="Q94" s="436"/>
      <c r="T94" s="261" t="s">
        <v>24</v>
      </c>
      <c r="U94" s="436"/>
      <c r="V94" s="436"/>
      <c r="W94" s="436"/>
      <c r="X94" s="436"/>
      <c r="Y94" s="436"/>
      <c r="Z94" s="436"/>
    </row>
    <row r="95" spans="2:26" ht="27.75" customHeight="1">
      <c r="B95" s="261" t="s">
        <v>1</v>
      </c>
      <c r="C95" s="436"/>
      <c r="D95" s="436"/>
      <c r="E95" s="436"/>
      <c r="F95" s="436"/>
      <c r="G95" s="436"/>
      <c r="H95" s="436"/>
      <c r="K95" s="261" t="s">
        <v>1</v>
      </c>
      <c r="L95" s="436"/>
      <c r="M95" s="436"/>
      <c r="N95" s="436"/>
      <c r="O95" s="436"/>
      <c r="P95" s="436"/>
      <c r="Q95" s="436"/>
      <c r="T95" s="261" t="s">
        <v>1</v>
      </c>
      <c r="U95" s="436"/>
      <c r="V95" s="436"/>
      <c r="W95" s="436"/>
      <c r="X95" s="436"/>
      <c r="Y95" s="436"/>
      <c r="Z95" s="436"/>
    </row>
    <row r="96" spans="2:26" ht="27.75" customHeight="1">
      <c r="B96" s="261" t="s">
        <v>4</v>
      </c>
      <c r="C96" s="436"/>
      <c r="D96" s="436"/>
      <c r="E96" s="436"/>
      <c r="F96" s="436"/>
      <c r="G96" s="436"/>
      <c r="H96" s="436"/>
      <c r="K96" s="261" t="s">
        <v>4</v>
      </c>
      <c r="L96" s="436"/>
      <c r="M96" s="436"/>
      <c r="N96" s="436"/>
      <c r="O96" s="436"/>
      <c r="P96" s="436"/>
      <c r="Q96" s="436"/>
      <c r="T96" s="261" t="s">
        <v>4</v>
      </c>
      <c r="U96" s="436"/>
      <c r="V96" s="436"/>
      <c r="W96" s="436"/>
      <c r="X96" s="436"/>
      <c r="Y96" s="436"/>
      <c r="Z96" s="436"/>
    </row>
    <row r="97" spans="2:26" ht="27.75" customHeight="1">
      <c r="B97" s="261" t="s">
        <v>32</v>
      </c>
      <c r="C97" s="436"/>
      <c r="D97" s="436"/>
      <c r="E97" s="436"/>
      <c r="F97" s="436"/>
      <c r="G97" s="436"/>
      <c r="H97" s="436"/>
      <c r="K97" s="261" t="s">
        <v>32</v>
      </c>
      <c r="L97" s="436"/>
      <c r="M97" s="436"/>
      <c r="N97" s="436"/>
      <c r="O97" s="436"/>
      <c r="P97" s="436"/>
      <c r="Q97" s="436"/>
      <c r="T97" s="261" t="s">
        <v>32</v>
      </c>
      <c r="U97" s="436"/>
      <c r="V97" s="436"/>
      <c r="W97" s="436"/>
      <c r="X97" s="436"/>
      <c r="Y97" s="436"/>
      <c r="Z97" s="436"/>
    </row>
    <row r="98" spans="2:26" ht="27.75" customHeight="1">
      <c r="B98" s="261" t="s">
        <v>33</v>
      </c>
      <c r="C98" s="436"/>
      <c r="D98" s="436"/>
      <c r="E98" s="436"/>
      <c r="F98" s="436"/>
      <c r="G98" s="436"/>
      <c r="H98" s="436"/>
      <c r="K98" s="261" t="s">
        <v>33</v>
      </c>
      <c r="L98" s="436"/>
      <c r="M98" s="436"/>
      <c r="N98" s="436"/>
      <c r="O98" s="436"/>
      <c r="P98" s="436"/>
      <c r="Q98" s="436"/>
      <c r="T98" s="261" t="s">
        <v>33</v>
      </c>
      <c r="U98" s="436"/>
      <c r="V98" s="436"/>
      <c r="W98" s="436"/>
      <c r="X98" s="436"/>
      <c r="Y98" s="436"/>
      <c r="Z98" s="436"/>
    </row>
    <row r="99" spans="2:26" ht="27.75" customHeight="1">
      <c r="B99" s="261" t="s">
        <v>28</v>
      </c>
      <c r="C99" s="436"/>
      <c r="D99" s="436"/>
      <c r="E99" s="436"/>
      <c r="F99" s="436"/>
      <c r="G99" s="436"/>
      <c r="H99" s="436"/>
      <c r="K99" s="261" t="s">
        <v>28</v>
      </c>
      <c r="L99" s="436"/>
      <c r="M99" s="436"/>
      <c r="N99" s="436"/>
      <c r="O99" s="436"/>
      <c r="P99" s="436"/>
      <c r="Q99" s="436"/>
      <c r="T99" s="261" t="s">
        <v>28</v>
      </c>
      <c r="U99" s="436"/>
      <c r="V99" s="436"/>
      <c r="W99" s="436"/>
      <c r="X99" s="436"/>
      <c r="Y99" s="436"/>
      <c r="Z99" s="436"/>
    </row>
    <row r="100" spans="2:26" ht="27.75" customHeight="1">
      <c r="B100" s="261" t="s">
        <v>2</v>
      </c>
      <c r="C100" s="436"/>
      <c r="D100" s="436"/>
      <c r="E100" s="436"/>
      <c r="F100" s="436"/>
      <c r="G100" s="436"/>
      <c r="H100" s="436"/>
      <c r="K100" s="261" t="s">
        <v>2</v>
      </c>
      <c r="L100" s="436"/>
      <c r="M100" s="436"/>
      <c r="N100" s="436"/>
      <c r="O100" s="436"/>
      <c r="P100" s="436"/>
      <c r="Q100" s="436"/>
      <c r="T100" s="261" t="s">
        <v>2</v>
      </c>
      <c r="U100" s="436"/>
      <c r="V100" s="436"/>
      <c r="W100" s="436"/>
      <c r="X100" s="436"/>
      <c r="Y100" s="436"/>
      <c r="Z100" s="436"/>
    </row>
    <row r="101" spans="2:26" ht="27.75" customHeight="1">
      <c r="B101" s="261" t="s">
        <v>3</v>
      </c>
      <c r="C101" s="436"/>
      <c r="D101" s="436"/>
      <c r="E101" s="436"/>
      <c r="F101" s="436"/>
      <c r="G101" s="436"/>
      <c r="H101" s="436"/>
      <c r="K101" s="261" t="s">
        <v>3</v>
      </c>
      <c r="L101" s="436"/>
      <c r="M101" s="436"/>
      <c r="N101" s="436"/>
      <c r="O101" s="436"/>
      <c r="P101" s="436"/>
      <c r="Q101" s="436"/>
      <c r="T101" s="261" t="s">
        <v>3</v>
      </c>
      <c r="U101" s="436"/>
      <c r="V101" s="436"/>
      <c r="W101" s="436"/>
      <c r="X101" s="436"/>
      <c r="Y101" s="436"/>
      <c r="Z101" s="436"/>
    </row>
    <row r="102" spans="2:26" ht="27.75" customHeight="1">
      <c r="B102" s="333">
        <f aca="true" t="shared" si="5" ref="B102:B108">IF(B39=0,"",B39)</f>
      </c>
      <c r="C102" s="436"/>
      <c r="D102" s="436"/>
      <c r="E102" s="436"/>
      <c r="F102" s="436"/>
      <c r="G102" s="436"/>
      <c r="H102" s="436"/>
      <c r="K102" s="333">
        <f aca="true" t="shared" si="6" ref="K102:K108">K39</f>
      </c>
      <c r="L102" s="436"/>
      <c r="M102" s="436"/>
      <c r="N102" s="436"/>
      <c r="O102" s="436"/>
      <c r="P102" s="436"/>
      <c r="Q102" s="436"/>
      <c r="T102" s="333">
        <f aca="true" t="shared" si="7" ref="T102:T108">T39</f>
      </c>
      <c r="U102" s="436"/>
      <c r="V102" s="436"/>
      <c r="W102" s="436"/>
      <c r="X102" s="436"/>
      <c r="Y102" s="436"/>
      <c r="Z102" s="436"/>
    </row>
    <row r="103" spans="2:26" ht="27.75" customHeight="1">
      <c r="B103" s="333">
        <f t="shared" si="5"/>
      </c>
      <c r="C103" s="442"/>
      <c r="D103" s="436"/>
      <c r="E103" s="436"/>
      <c r="F103" s="436"/>
      <c r="G103" s="436"/>
      <c r="H103" s="436"/>
      <c r="K103" s="333">
        <f t="shared" si="6"/>
      </c>
      <c r="L103" s="442"/>
      <c r="M103" s="436"/>
      <c r="N103" s="436"/>
      <c r="O103" s="436"/>
      <c r="P103" s="436"/>
      <c r="Q103" s="436"/>
      <c r="T103" s="333">
        <f t="shared" si="7"/>
      </c>
      <c r="U103" s="442"/>
      <c r="V103" s="436"/>
      <c r="W103" s="436"/>
      <c r="X103" s="436"/>
      <c r="Y103" s="436"/>
      <c r="Z103" s="436"/>
    </row>
    <row r="104" spans="2:26" ht="27.75" customHeight="1">
      <c r="B104" s="333">
        <f t="shared" si="5"/>
      </c>
      <c r="C104" s="442"/>
      <c r="D104" s="436"/>
      <c r="E104" s="436"/>
      <c r="F104" s="436"/>
      <c r="G104" s="436"/>
      <c r="H104" s="436"/>
      <c r="K104" s="333">
        <f t="shared" si="6"/>
      </c>
      <c r="L104" s="442"/>
      <c r="M104" s="436"/>
      <c r="N104" s="436"/>
      <c r="O104" s="436"/>
      <c r="P104" s="436"/>
      <c r="Q104" s="436"/>
      <c r="T104" s="333">
        <f t="shared" si="7"/>
      </c>
      <c r="U104" s="442"/>
      <c r="V104" s="436"/>
      <c r="W104" s="436"/>
      <c r="X104" s="436"/>
      <c r="Y104" s="436"/>
      <c r="Z104" s="436"/>
    </row>
    <row r="105" spans="2:26" ht="27.75" customHeight="1">
      <c r="B105" s="333">
        <f t="shared" si="5"/>
      </c>
      <c r="C105" s="442"/>
      <c r="D105" s="436"/>
      <c r="E105" s="436"/>
      <c r="F105" s="436"/>
      <c r="G105" s="436"/>
      <c r="H105" s="436"/>
      <c r="K105" s="333">
        <f t="shared" si="6"/>
      </c>
      <c r="L105" s="442"/>
      <c r="M105" s="436"/>
      <c r="N105" s="436"/>
      <c r="O105" s="436"/>
      <c r="P105" s="436"/>
      <c r="Q105" s="436"/>
      <c r="T105" s="333">
        <f t="shared" si="7"/>
      </c>
      <c r="U105" s="442"/>
      <c r="V105" s="436"/>
      <c r="W105" s="436"/>
      <c r="X105" s="436"/>
      <c r="Y105" s="436"/>
      <c r="Z105" s="436"/>
    </row>
    <row r="106" spans="2:26" ht="27.75" customHeight="1">
      <c r="B106" s="333">
        <f t="shared" si="5"/>
      </c>
      <c r="C106" s="442"/>
      <c r="D106" s="436"/>
      <c r="E106" s="436"/>
      <c r="F106" s="436"/>
      <c r="G106" s="436"/>
      <c r="H106" s="436"/>
      <c r="K106" s="333">
        <f t="shared" si="6"/>
      </c>
      <c r="L106" s="442"/>
      <c r="M106" s="436"/>
      <c r="N106" s="436"/>
      <c r="O106" s="436"/>
      <c r="P106" s="436"/>
      <c r="Q106" s="436"/>
      <c r="T106" s="333">
        <f t="shared" si="7"/>
      </c>
      <c r="U106" s="442"/>
      <c r="V106" s="436"/>
      <c r="W106" s="436"/>
      <c r="X106" s="436"/>
      <c r="Y106" s="436"/>
      <c r="Z106" s="436"/>
    </row>
    <row r="107" spans="2:26" ht="27.75" customHeight="1">
      <c r="B107" s="333">
        <f t="shared" si="5"/>
      </c>
      <c r="C107" s="442"/>
      <c r="D107" s="436"/>
      <c r="E107" s="436"/>
      <c r="F107" s="436"/>
      <c r="G107" s="436"/>
      <c r="H107" s="436"/>
      <c r="K107" s="333">
        <f t="shared" si="6"/>
      </c>
      <c r="L107" s="442"/>
      <c r="M107" s="436"/>
      <c r="N107" s="436"/>
      <c r="O107" s="436"/>
      <c r="P107" s="436"/>
      <c r="Q107" s="436"/>
      <c r="T107" s="333">
        <f t="shared" si="7"/>
      </c>
      <c r="U107" s="442"/>
      <c r="V107" s="436"/>
      <c r="W107" s="436"/>
      <c r="X107" s="436"/>
      <c r="Y107" s="436"/>
      <c r="Z107" s="436"/>
    </row>
    <row r="108" spans="2:26" ht="27.75" customHeight="1">
      <c r="B108" s="333">
        <f t="shared" si="5"/>
      </c>
      <c r="C108" s="442"/>
      <c r="D108" s="436"/>
      <c r="E108" s="436"/>
      <c r="F108" s="436"/>
      <c r="G108" s="436"/>
      <c r="H108" s="436"/>
      <c r="K108" s="333">
        <f t="shared" si="6"/>
      </c>
      <c r="L108" s="442"/>
      <c r="M108" s="436"/>
      <c r="N108" s="436"/>
      <c r="O108" s="436"/>
      <c r="P108" s="436"/>
      <c r="Q108" s="436"/>
      <c r="T108" s="333">
        <f t="shared" si="7"/>
      </c>
      <c r="U108" s="442"/>
      <c r="V108" s="436"/>
      <c r="W108" s="436"/>
      <c r="X108" s="436"/>
      <c r="Y108" s="436"/>
      <c r="Z108" s="436"/>
    </row>
    <row r="109" spans="2:26" ht="21.75" customHeight="1">
      <c r="B109" s="69" t="str">
        <f>IF($B$46=0,"",$B$46)</f>
        <v> </v>
      </c>
      <c r="C109" s="447"/>
      <c r="D109" s="448"/>
      <c r="E109" s="448"/>
      <c r="F109" s="448"/>
      <c r="G109" s="448"/>
      <c r="H109" s="448"/>
      <c r="K109" s="69" t="str">
        <f>IF($B$46=0,"",$B$46)</f>
        <v> </v>
      </c>
      <c r="L109" s="449"/>
      <c r="M109" s="449"/>
      <c r="N109" s="449"/>
      <c r="O109" s="449"/>
      <c r="P109" s="449"/>
      <c r="Q109" s="449"/>
      <c r="T109" s="69" t="str">
        <f>IF($B$46=0,"",$B$46)</f>
        <v> </v>
      </c>
      <c r="U109" s="449"/>
      <c r="V109" s="449"/>
      <c r="W109" s="449"/>
      <c r="X109" s="449"/>
      <c r="Y109" s="449"/>
      <c r="Z109" s="449"/>
    </row>
  </sheetData>
  <sheetProtection password="CB7D" sheet="1"/>
  <mergeCells count="125">
    <mergeCell ref="C109:H109"/>
    <mergeCell ref="L109:Q109"/>
    <mergeCell ref="U109:Z109"/>
    <mergeCell ref="B58:C58"/>
    <mergeCell ref="B61:C61"/>
    <mergeCell ref="K61:L61"/>
    <mergeCell ref="K58:L58"/>
    <mergeCell ref="B70:H70"/>
    <mergeCell ref="B71:H71"/>
    <mergeCell ref="B72:H72"/>
    <mergeCell ref="B49:C50"/>
    <mergeCell ref="B1:H1"/>
    <mergeCell ref="G10:H10"/>
    <mergeCell ref="G14:H14"/>
    <mergeCell ref="B2:H2"/>
    <mergeCell ref="B3:H3"/>
    <mergeCell ref="P14:Q14"/>
    <mergeCell ref="K49:L50"/>
    <mergeCell ref="K1:Q1"/>
    <mergeCell ref="K2:Q2"/>
    <mergeCell ref="K3:Q3"/>
    <mergeCell ref="P10:Q10"/>
    <mergeCell ref="Y14:Z14"/>
    <mergeCell ref="T49:U50"/>
    <mergeCell ref="T1:Z1"/>
    <mergeCell ref="T2:Z2"/>
    <mergeCell ref="T3:Z3"/>
    <mergeCell ref="Y10:Z10"/>
    <mergeCell ref="V63:Z68"/>
    <mergeCell ref="D63:H68"/>
    <mergeCell ref="M63:Q68"/>
    <mergeCell ref="K70:Q70"/>
    <mergeCell ref="T70:Z70"/>
    <mergeCell ref="K71:Q71"/>
    <mergeCell ref="T71:Z71"/>
    <mergeCell ref="K72:Q72"/>
    <mergeCell ref="L79:N79"/>
    <mergeCell ref="P79:Q79"/>
    <mergeCell ref="T72:Z72"/>
    <mergeCell ref="C79:E79"/>
    <mergeCell ref="G79:H79"/>
    <mergeCell ref="U79:W79"/>
    <mergeCell ref="Y79:Z79"/>
    <mergeCell ref="C108:H108"/>
    <mergeCell ref="C107:H107"/>
    <mergeCell ref="C106:H106"/>
    <mergeCell ref="C105:H105"/>
    <mergeCell ref="C104:H104"/>
    <mergeCell ref="C103:H103"/>
    <mergeCell ref="C102:H102"/>
    <mergeCell ref="C101:H101"/>
    <mergeCell ref="C100:H100"/>
    <mergeCell ref="C99:H99"/>
    <mergeCell ref="C98:H98"/>
    <mergeCell ref="C97:H97"/>
    <mergeCell ref="C96:H96"/>
    <mergeCell ref="C95:H95"/>
    <mergeCell ref="C94:H94"/>
    <mergeCell ref="C93:H93"/>
    <mergeCell ref="C81:H81"/>
    <mergeCell ref="L108:Q108"/>
    <mergeCell ref="L107:Q107"/>
    <mergeCell ref="L106:Q106"/>
    <mergeCell ref="L105:Q105"/>
    <mergeCell ref="L104:Q104"/>
    <mergeCell ref="L103:Q103"/>
    <mergeCell ref="L102:Q102"/>
    <mergeCell ref="C88:H88"/>
    <mergeCell ref="C87:H87"/>
    <mergeCell ref="L99:Q99"/>
    <mergeCell ref="L98:Q98"/>
    <mergeCell ref="L88:Q88"/>
    <mergeCell ref="L87:Q87"/>
    <mergeCell ref="L96:Q96"/>
    <mergeCell ref="L95:Q95"/>
    <mergeCell ref="C84:H84"/>
    <mergeCell ref="C83:H83"/>
    <mergeCell ref="C86:H86"/>
    <mergeCell ref="C85:H85"/>
    <mergeCell ref="C92:H92"/>
    <mergeCell ref="C91:H91"/>
    <mergeCell ref="C90:H90"/>
    <mergeCell ref="C89:H89"/>
    <mergeCell ref="L86:Q86"/>
    <mergeCell ref="L93:Q93"/>
    <mergeCell ref="L92:Q92"/>
    <mergeCell ref="L91:Q91"/>
    <mergeCell ref="L90:Q90"/>
    <mergeCell ref="U104:Z104"/>
    <mergeCell ref="U103:Z103"/>
    <mergeCell ref="U102:Z102"/>
    <mergeCell ref="L89:Q89"/>
    <mergeCell ref="L97:Q97"/>
    <mergeCell ref="L94:Q94"/>
    <mergeCell ref="L101:Q101"/>
    <mergeCell ref="L100:Q100"/>
    <mergeCell ref="U108:Z108"/>
    <mergeCell ref="U107:Z107"/>
    <mergeCell ref="U106:Z106"/>
    <mergeCell ref="U105:Z105"/>
    <mergeCell ref="U101:Z101"/>
    <mergeCell ref="U100:Z100"/>
    <mergeCell ref="U99:Z99"/>
    <mergeCell ref="U98:Z98"/>
    <mergeCell ref="U97:Z97"/>
    <mergeCell ref="U96:Z96"/>
    <mergeCell ref="U95:Z95"/>
    <mergeCell ref="U94:Z94"/>
    <mergeCell ref="U93:Z93"/>
    <mergeCell ref="U92:Z92"/>
    <mergeCell ref="U91:Z91"/>
    <mergeCell ref="U90:Z90"/>
    <mergeCell ref="U89:Z89"/>
    <mergeCell ref="U88:Z88"/>
    <mergeCell ref="U87:Z87"/>
    <mergeCell ref="U86:Z86"/>
    <mergeCell ref="T61:U61"/>
    <mergeCell ref="L81:Q81"/>
    <mergeCell ref="U81:Z81"/>
    <mergeCell ref="L85:Q85"/>
    <mergeCell ref="L84:Q84"/>
    <mergeCell ref="L83:Q83"/>
    <mergeCell ref="U85:Z85"/>
    <mergeCell ref="U84:Z84"/>
    <mergeCell ref="U83:Z83"/>
  </mergeCells>
  <printOptions horizontalCentered="1"/>
  <pageMargins left="0.4" right="0.4" top="0.78" bottom="0.6" header="0.5" footer="0.5"/>
  <pageSetup horizontalDpi="600" verticalDpi="600" orientation="portrait" scale="71" r:id="rId3"/>
  <rowBreaks count="1" manualBreakCount="1">
    <brk id="69" max="26" man="1"/>
  </rowBreaks>
  <colBreaks count="2" manualBreakCount="2">
    <brk id="9" max="65535" man="1"/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PageLayoutView="0" workbookViewId="0" topLeftCell="A1">
      <selection activeCell="E21" sqref="E21"/>
    </sheetView>
  </sheetViews>
  <sheetFormatPr defaultColWidth="7.10546875" defaultRowHeight="15"/>
  <cols>
    <col min="1" max="1" width="3.88671875" style="46" customWidth="1"/>
    <col min="2" max="2" width="15.21484375" style="46" customWidth="1"/>
    <col min="3" max="3" width="23.3359375" style="46" bestFit="1" customWidth="1"/>
    <col min="4" max="4" width="20.10546875" style="46" customWidth="1"/>
    <col min="5" max="5" width="21.10546875" style="46" customWidth="1"/>
    <col min="6" max="6" width="18.21484375" style="46" customWidth="1"/>
    <col min="7" max="7" width="13.88671875" style="46" customWidth="1"/>
    <col min="8" max="8" width="3.88671875" style="46" customWidth="1"/>
    <col min="9" max="9" width="11.99609375" style="46" customWidth="1"/>
    <col min="10" max="16384" width="7.10546875" style="46" customWidth="1"/>
  </cols>
  <sheetData>
    <row r="1" spans="1:8" ht="20.25" customHeight="1">
      <c r="A1" s="427" t="str">
        <f>IF('General Info'!B31="Oct 1, 2015 - Sept 30, 2016","QFR-2","QFR-1")</f>
        <v>QFR-1</v>
      </c>
      <c r="B1" s="427"/>
      <c r="C1" s="427"/>
      <c r="D1" s="427"/>
      <c r="E1" s="427"/>
      <c r="F1" s="427"/>
      <c r="G1" s="427"/>
      <c r="H1" s="427"/>
    </row>
    <row r="2" spans="1:8" ht="20.25" customHeight="1">
      <c r="A2" s="428" t="str">
        <f>'General Info'!B2&amp;" Quarterly Financial Report Cover Sheet"</f>
        <v>2020-2021 Quarterly Financial Report Cover Sheet</v>
      </c>
      <c r="B2" s="428"/>
      <c r="C2" s="428"/>
      <c r="D2" s="428"/>
      <c r="E2" s="428"/>
      <c r="F2" s="428"/>
      <c r="G2" s="428"/>
      <c r="H2" s="428"/>
    </row>
    <row r="3" spans="1:9" ht="18" customHeight="1">
      <c r="A3" s="453" t="s">
        <v>177</v>
      </c>
      <c r="B3" s="453"/>
      <c r="C3" s="453"/>
      <c r="D3" s="453"/>
      <c r="E3" s="453"/>
      <c r="F3" s="453"/>
      <c r="G3" s="453"/>
      <c r="H3" s="453"/>
      <c r="I3" s="308"/>
    </row>
    <row r="4" spans="1:8" ht="18" customHeight="1">
      <c r="A4" s="80"/>
      <c r="B4" s="80"/>
      <c r="C4" s="80"/>
      <c r="D4" s="80"/>
      <c r="E4" s="80"/>
      <c r="F4" s="81"/>
      <c r="G4" s="81"/>
      <c r="H4" s="80"/>
    </row>
    <row r="5" spans="1:8" ht="11.25" customHeight="1">
      <c r="A5" s="70"/>
      <c r="B5" s="70"/>
      <c r="C5" s="70"/>
      <c r="D5" s="70"/>
      <c r="E5" s="70"/>
      <c r="F5" s="70"/>
      <c r="G5" s="70"/>
      <c r="H5" s="70"/>
    </row>
    <row r="6" spans="1:8" ht="14.25" customHeight="1">
      <c r="A6" s="70"/>
      <c r="B6" s="82" t="s">
        <v>54</v>
      </c>
      <c r="C6" s="83">
        <f>IF('General Info'!B8=0,"",'General Info'!B8)</f>
      </c>
      <c r="D6" s="84"/>
      <c r="E6" s="84"/>
      <c r="F6" s="84"/>
      <c r="G6" s="84"/>
      <c r="H6" s="70"/>
    </row>
    <row r="7" spans="1:8" ht="14.25" customHeight="1">
      <c r="A7" s="70"/>
      <c r="B7" s="54"/>
      <c r="C7" s="70"/>
      <c r="D7" s="70"/>
      <c r="E7" s="70"/>
      <c r="F7" s="70"/>
      <c r="G7" s="70"/>
      <c r="H7" s="70"/>
    </row>
    <row r="8" spans="1:8" ht="14.25" customHeight="1">
      <c r="A8" s="70"/>
      <c r="B8" s="452" t="s">
        <v>51</v>
      </c>
      <c r="C8" s="452"/>
      <c r="D8" s="452"/>
      <c r="E8" s="83" t="str">
        <f>IF('General Info'!B10=0," ",'General Info'!B10)</f>
        <v> </v>
      </c>
      <c r="F8" s="84"/>
      <c r="G8" s="84"/>
      <c r="H8" s="70"/>
    </row>
    <row r="9" spans="1:8" ht="14.25" customHeight="1">
      <c r="A9" s="70"/>
      <c r="B9" s="54"/>
      <c r="C9" s="70"/>
      <c r="D9" s="70"/>
      <c r="E9" s="70"/>
      <c r="F9" s="70"/>
      <c r="G9" s="70"/>
      <c r="H9" s="70"/>
    </row>
    <row r="10" spans="1:8" ht="14.25" customHeight="1">
      <c r="A10" s="70"/>
      <c r="B10" s="82" t="s">
        <v>40</v>
      </c>
      <c r="C10" s="83">
        <f>IF('General Info'!B12=0,"",'General Info'!B12)</f>
      </c>
      <c r="D10" s="84"/>
      <c r="E10" s="85" t="s">
        <v>41</v>
      </c>
      <c r="F10" s="425">
        <f>IF('General Info'!B12=0,"",'General Info'!F12)</f>
      </c>
      <c r="G10" s="425"/>
      <c r="H10" s="70"/>
    </row>
    <row r="11" spans="1:8" ht="14.25" customHeight="1">
      <c r="A11" s="70"/>
      <c r="B11" s="54"/>
      <c r="C11" s="70"/>
      <c r="D11" s="70"/>
      <c r="E11" s="70"/>
      <c r="F11" s="70"/>
      <c r="G11" s="70"/>
      <c r="H11" s="70"/>
    </row>
    <row r="12" spans="1:8" ht="14.25" customHeight="1">
      <c r="A12" s="70"/>
      <c r="B12" s="82" t="s">
        <v>99</v>
      </c>
      <c r="C12" s="83" t="str">
        <f>'General Info'!B23&amp;"   "&amp;'General Info'!B25</f>
        <v>   </v>
      </c>
      <c r="D12" s="84"/>
      <c r="E12" s="84"/>
      <c r="F12" s="86"/>
      <c r="G12" s="50"/>
      <c r="H12" s="70"/>
    </row>
    <row r="13" spans="1:10" ht="14.25" customHeight="1">
      <c r="A13" s="70"/>
      <c r="B13" s="82"/>
      <c r="C13" s="87"/>
      <c r="D13" s="88"/>
      <c r="E13" s="88"/>
      <c r="F13" s="85"/>
      <c r="G13" s="89"/>
      <c r="H13" s="70"/>
      <c r="J13" s="49"/>
    </row>
    <row r="14" spans="1:10" ht="14.25" customHeight="1">
      <c r="A14" s="70"/>
      <c r="B14" s="82"/>
      <c r="C14" s="90" t="s">
        <v>121</v>
      </c>
      <c r="D14" s="83">
        <f>IF('General Info'!F10=0,"",'General Info'!F10)</f>
      </c>
      <c r="E14" s="88"/>
      <c r="F14" s="85" t="s">
        <v>122</v>
      </c>
      <c r="G14" s="91">
        <f>'QBE Form'!B50</f>
        <v>0</v>
      </c>
      <c r="H14" s="70"/>
      <c r="J14" s="49"/>
    </row>
    <row r="15" spans="1:8" ht="14.25" customHeight="1">
      <c r="A15" s="70"/>
      <c r="B15" s="54"/>
      <c r="C15" s="70"/>
      <c r="D15" s="70"/>
      <c r="E15" s="70"/>
      <c r="F15" s="70"/>
      <c r="G15" s="70"/>
      <c r="H15" s="70"/>
    </row>
    <row r="16" spans="2:7" s="55" customFormat="1" ht="14.25" customHeight="1">
      <c r="B16" s="82" t="s">
        <v>52</v>
      </c>
      <c r="C16" s="425" t="str">
        <f>IF('General Info'!B21=0," ",'General Info'!B21)</f>
        <v> </v>
      </c>
      <c r="D16" s="425"/>
      <c r="E16" s="54" t="s">
        <v>50</v>
      </c>
      <c r="F16" s="457">
        <f>'General Info'!F21</f>
        <v>0</v>
      </c>
      <c r="G16" s="457"/>
    </row>
    <row r="17" spans="1:8" ht="14.25" customHeight="1">
      <c r="A17" s="70"/>
      <c r="B17" s="92"/>
      <c r="C17" s="455"/>
      <c r="D17" s="455"/>
      <c r="E17" s="93"/>
      <c r="F17" s="456"/>
      <c r="G17" s="456"/>
      <c r="H17" s="70"/>
    </row>
    <row r="18" spans="1:8" ht="14.25" customHeight="1">
      <c r="A18" s="94"/>
      <c r="B18" s="82" t="s">
        <v>100</v>
      </c>
      <c r="C18" s="425">
        <f>IF('General Info'!B27=0,"",'General Info'!B27)</f>
      </c>
      <c r="D18" s="425"/>
      <c r="E18" s="54" t="s">
        <v>50</v>
      </c>
      <c r="F18" s="454">
        <f>'General Info'!F27</f>
        <v>0</v>
      </c>
      <c r="G18" s="454"/>
      <c r="H18" s="70"/>
    </row>
    <row r="19" spans="1:8" ht="12.75">
      <c r="A19" s="94"/>
      <c r="B19" s="94"/>
      <c r="C19" s="94"/>
      <c r="D19" s="94"/>
      <c r="E19" s="94"/>
      <c r="F19" s="94"/>
      <c r="G19" s="94"/>
      <c r="H19" s="70"/>
    </row>
    <row r="20" spans="1:10" ht="15" customHeight="1" thickBot="1">
      <c r="A20" s="94"/>
      <c r="B20" s="70"/>
      <c r="C20" s="95" t="s">
        <v>132</v>
      </c>
      <c r="D20" s="349" t="s">
        <v>133</v>
      </c>
      <c r="E20" s="96"/>
      <c r="F20" s="97" t="s">
        <v>154</v>
      </c>
      <c r="G20" s="22">
        <f>HLOOKUP(D20,'QBE Form'!C20:F50,31,FALSE)</f>
        <v>0</v>
      </c>
      <c r="H20" s="70"/>
      <c r="J20" s="49"/>
    </row>
    <row r="21" spans="1:8" ht="15.75" customHeight="1" thickBot="1">
      <c r="A21" s="94"/>
      <c r="B21" s="70"/>
      <c r="D21" s="98" t="str">
        <f>IF(A1="QFR-2",VLOOKUP(D20,B78:G81,4,FALSE),VLOOKUP(D20,B78:G81,2,FALSE))</f>
        <v>September 1 - November 30</v>
      </c>
      <c r="E21" s="99" t="s">
        <v>137</v>
      </c>
      <c r="F21" s="382" t="str">
        <f>IF(A1="qfr-2",VLOOKUP(D20,B78:G81,5,FALSE),VLOOKUP(D20,B78:G82,3,FALSE))</f>
        <v> December 15, 2020</v>
      </c>
      <c r="G21" s="102"/>
      <c r="H21" s="70"/>
    </row>
    <row r="22" spans="1:8" ht="6.75" customHeight="1">
      <c r="A22" s="94"/>
      <c r="B22" s="70"/>
      <c r="C22" s="70"/>
      <c r="D22" s="100"/>
      <c r="E22" s="101"/>
      <c r="G22" s="103"/>
      <c r="H22" s="70"/>
    </row>
    <row r="23" spans="1:8" ht="15">
      <c r="A23" s="94"/>
      <c r="B23" s="104"/>
      <c r="C23" s="105" t="s">
        <v>101</v>
      </c>
      <c r="D23" s="350">
        <f ca="1">TODAY()</f>
        <v>44057</v>
      </c>
      <c r="E23" s="104"/>
      <c r="F23" s="97" t="s">
        <v>123</v>
      </c>
      <c r="G23" s="3">
        <f>'QBE Form'!G50</f>
        <v>0</v>
      </c>
      <c r="H23" s="70"/>
    </row>
    <row r="24" spans="1:8" ht="14.25">
      <c r="A24" s="94"/>
      <c r="B24" s="70"/>
      <c r="C24" s="106"/>
      <c r="D24" s="107"/>
      <c r="E24" s="107"/>
      <c r="F24" s="106"/>
      <c r="G24" s="107"/>
      <c r="H24" s="70"/>
    </row>
    <row r="25" spans="1:8" ht="15.75">
      <c r="A25" s="94"/>
      <c r="B25" s="108" t="s">
        <v>178</v>
      </c>
      <c r="C25" s="106"/>
      <c r="D25" s="107"/>
      <c r="E25" s="107"/>
      <c r="F25" s="106"/>
      <c r="G25" s="109" t="s">
        <v>102</v>
      </c>
      <c r="H25" s="70"/>
    </row>
    <row r="26" spans="1:8" ht="14.25">
      <c r="A26" s="94"/>
      <c r="B26" s="94"/>
      <c r="C26" s="106"/>
      <c r="D26" s="107"/>
      <c r="E26" s="107"/>
      <c r="F26" s="106"/>
      <c r="G26" s="107"/>
      <c r="H26" s="70"/>
    </row>
    <row r="27" spans="1:8" ht="14.25">
      <c r="A27" s="94"/>
      <c r="B27" s="71" t="str">
        <f>IF(A1="QFR-2","1.  QFR-2 Form","1.  QFR-1 Form")</f>
        <v>1.  QFR-1 Form</v>
      </c>
      <c r="C27" s="106"/>
      <c r="D27" s="107"/>
      <c r="E27" s="107"/>
      <c r="F27" s="106"/>
      <c r="G27" s="351" t="s">
        <v>234</v>
      </c>
      <c r="H27" s="70"/>
    </row>
    <row r="28" spans="1:7" ht="15" thickBot="1">
      <c r="A28" s="110"/>
      <c r="B28" s="70" t="s">
        <v>299</v>
      </c>
      <c r="C28" s="106"/>
      <c r="D28" s="111"/>
      <c r="E28" s="111"/>
      <c r="F28" s="106"/>
      <c r="G28" s="111"/>
    </row>
    <row r="29" spans="1:10" ht="15" thickBot="1">
      <c r="A29" s="110"/>
      <c r="C29" s="106"/>
      <c r="D29" s="111"/>
      <c r="E29" s="111"/>
      <c r="F29" s="106"/>
      <c r="G29" s="111"/>
      <c r="J29" s="346"/>
    </row>
    <row r="30" spans="1:7" ht="14.25">
      <c r="A30" s="110"/>
      <c r="B30" s="112" t="str">
        <f>IF(A1="QFR-2","2.  QBE-2 Budget Expenditures Form","2.  QBE-1 Budget Expenditures Form")</f>
        <v>2.  QBE-1 Budget Expenditures Form</v>
      </c>
      <c r="C30" s="106"/>
      <c r="D30" s="111"/>
      <c r="E30" s="111"/>
      <c r="F30" s="106"/>
      <c r="G30" s="352"/>
    </row>
    <row r="31" spans="1:7" ht="14.25">
      <c r="A31" s="110"/>
      <c r="B31" s="94" t="s">
        <v>254</v>
      </c>
      <c r="C31" s="106"/>
      <c r="D31" s="111"/>
      <c r="E31" s="111"/>
      <c r="F31" s="106"/>
      <c r="G31" s="111"/>
    </row>
    <row r="32" spans="1:7" ht="14.25">
      <c r="A32" s="110"/>
      <c r="B32" s="110"/>
      <c r="C32" s="106"/>
      <c r="D32" s="111"/>
      <c r="E32" s="111"/>
      <c r="F32" s="106"/>
      <c r="G32" s="111"/>
    </row>
    <row r="33" spans="1:7" ht="14.25">
      <c r="A33" s="110"/>
      <c r="B33" s="112" t="s">
        <v>157</v>
      </c>
      <c r="C33" s="106"/>
      <c r="D33" s="111"/>
      <c r="E33" s="111"/>
      <c r="F33" s="106"/>
      <c r="G33" s="352"/>
    </row>
    <row r="34" spans="1:7" ht="14.25">
      <c r="A34" s="110"/>
      <c r="B34" s="94" t="s">
        <v>253</v>
      </c>
      <c r="C34" s="106"/>
      <c r="D34" s="111"/>
      <c r="E34" s="111"/>
      <c r="F34" s="106"/>
      <c r="G34" s="111"/>
    </row>
    <row r="35" spans="1:7" ht="14.25">
      <c r="A35" s="110"/>
      <c r="B35" s="110"/>
      <c r="C35" s="106"/>
      <c r="D35" s="111"/>
      <c r="E35" s="111"/>
      <c r="F35" s="106"/>
      <c r="G35" s="111"/>
    </row>
    <row r="36" spans="1:7" ht="14.25">
      <c r="A36" s="110"/>
      <c r="B36" s="112" t="s">
        <v>158</v>
      </c>
      <c r="C36" s="106"/>
      <c r="D36" s="111"/>
      <c r="E36" s="111"/>
      <c r="F36" s="106"/>
      <c r="G36" s="352"/>
    </row>
    <row r="37" spans="1:7" ht="14.25">
      <c r="A37" s="110"/>
      <c r="B37" s="113" t="s">
        <v>109</v>
      </c>
      <c r="C37" s="106"/>
      <c r="D37" s="111"/>
      <c r="E37" s="111"/>
      <c r="F37" s="106"/>
      <c r="G37" s="111"/>
    </row>
    <row r="38" spans="1:7" ht="14.25">
      <c r="A38" s="110"/>
      <c r="B38" s="114" t="s">
        <v>298</v>
      </c>
      <c r="C38" s="106"/>
      <c r="D38" s="111"/>
      <c r="E38" s="111"/>
      <c r="F38" s="106"/>
      <c r="G38" s="111"/>
    </row>
    <row r="39" spans="1:7" ht="14.25">
      <c r="A39" s="110"/>
      <c r="B39" s="115"/>
      <c r="C39" s="106"/>
      <c r="D39" s="111"/>
      <c r="E39" s="111"/>
      <c r="F39" s="106"/>
      <c r="G39" s="111"/>
    </row>
    <row r="40" spans="1:7" ht="14.25">
      <c r="A40" s="110"/>
      <c r="B40" s="112" t="s">
        <v>159</v>
      </c>
      <c r="C40" s="116"/>
      <c r="D40" s="111"/>
      <c r="E40" s="111"/>
      <c r="F40" s="106"/>
      <c r="G40" s="352"/>
    </row>
    <row r="41" spans="1:8" ht="12.75">
      <c r="A41" s="110"/>
      <c r="B41" s="94" t="s">
        <v>255</v>
      </c>
      <c r="C41" s="111"/>
      <c r="D41" s="111"/>
      <c r="E41" s="111"/>
      <c r="F41" s="111"/>
      <c r="G41" s="111"/>
      <c r="H41" s="69"/>
    </row>
    <row r="42" spans="2:8" ht="12.75">
      <c r="B42" s="110"/>
      <c r="C42" s="117"/>
      <c r="D42" s="117"/>
      <c r="E42" s="117"/>
      <c r="F42" s="117"/>
      <c r="G42" s="117"/>
      <c r="H42" s="69"/>
    </row>
    <row r="43" spans="2:8" ht="12.75" customHeight="1">
      <c r="B43" s="112" t="s">
        <v>160</v>
      </c>
      <c r="C43" s="69"/>
      <c r="D43" s="69"/>
      <c r="E43" s="69"/>
      <c r="F43" s="110"/>
      <c r="G43" s="309"/>
      <c r="H43" s="69"/>
    </row>
    <row r="44" spans="2:8" ht="12.75" customHeight="1">
      <c r="B44" s="88" t="s">
        <v>256</v>
      </c>
      <c r="C44" s="69"/>
      <c r="D44" s="118"/>
      <c r="E44" s="69"/>
      <c r="F44" s="110"/>
      <c r="G44" s="69"/>
      <c r="H44" s="69"/>
    </row>
    <row r="45" spans="2:8" ht="12.75" customHeight="1">
      <c r="B45" s="69"/>
      <c r="C45" s="69"/>
      <c r="D45" s="69"/>
      <c r="E45" s="69"/>
      <c r="F45" s="69"/>
      <c r="G45" s="69"/>
      <c r="H45" s="69"/>
    </row>
    <row r="46" spans="2:8" ht="12.75" customHeight="1">
      <c r="B46" s="118" t="s">
        <v>161</v>
      </c>
      <c r="C46" s="69"/>
      <c r="D46" s="110"/>
      <c r="E46" s="110"/>
      <c r="F46" s="110"/>
      <c r="G46" s="309"/>
      <c r="H46" s="69"/>
    </row>
    <row r="47" spans="2:12" ht="12.75" customHeight="1">
      <c r="B47" s="88" t="s">
        <v>257</v>
      </c>
      <c r="C47" s="69"/>
      <c r="D47" s="110"/>
      <c r="E47" s="110"/>
      <c r="F47" s="110"/>
      <c r="G47" s="110"/>
      <c r="H47" s="69"/>
      <c r="L47" s="71"/>
    </row>
    <row r="48" spans="2:8" ht="15.75" customHeight="1">
      <c r="B48" s="69"/>
      <c r="C48" s="69"/>
      <c r="D48" s="110"/>
      <c r="E48" s="110"/>
      <c r="F48" s="110"/>
      <c r="G48" s="110"/>
      <c r="H48" s="69"/>
    </row>
    <row r="49" spans="1:14" s="397" customFormat="1" ht="12.75" customHeight="1">
      <c r="A49" s="46"/>
      <c r="B49" s="118" t="s">
        <v>316</v>
      </c>
      <c r="C49" s="69"/>
      <c r="D49" s="110"/>
      <c r="E49" s="110"/>
      <c r="F49" s="110"/>
      <c r="G49" s="395"/>
      <c r="H49" s="69"/>
      <c r="I49" s="396"/>
      <c r="J49" s="396"/>
      <c r="K49" s="396"/>
      <c r="L49" s="396"/>
      <c r="M49" s="396"/>
      <c r="N49" s="396"/>
    </row>
    <row r="50" spans="1:14" s="397" customFormat="1" ht="12.75" customHeight="1">
      <c r="A50" s="46"/>
      <c r="B50" s="88" t="s">
        <v>317</v>
      </c>
      <c r="C50" s="69"/>
      <c r="D50" s="110"/>
      <c r="E50" s="110"/>
      <c r="F50" s="110"/>
      <c r="G50" s="110"/>
      <c r="H50" s="69"/>
      <c r="I50" s="396"/>
      <c r="J50" s="396"/>
      <c r="K50" s="396"/>
      <c r="L50" s="398"/>
      <c r="M50" s="396"/>
      <c r="N50" s="396"/>
    </row>
    <row r="51" spans="2:8" ht="15.75" customHeight="1">
      <c r="B51" s="69"/>
      <c r="C51" s="69"/>
      <c r="D51" s="110"/>
      <c r="E51" s="110"/>
      <c r="F51" s="110"/>
      <c r="G51" s="110"/>
      <c r="H51" s="69"/>
    </row>
    <row r="52" spans="2:12" ht="12.75" customHeight="1">
      <c r="B52" s="118" t="s">
        <v>318</v>
      </c>
      <c r="C52" s="69"/>
      <c r="D52" s="110"/>
      <c r="E52" s="110"/>
      <c r="F52" s="110"/>
      <c r="G52" s="309"/>
      <c r="H52" s="69"/>
      <c r="L52" s="49"/>
    </row>
    <row r="53" spans="2:8" ht="12.75" customHeight="1">
      <c r="B53" s="118" t="s">
        <v>258</v>
      </c>
      <c r="C53" s="69"/>
      <c r="D53" s="110"/>
      <c r="E53" s="110"/>
      <c r="F53" s="110"/>
      <c r="G53" s="110"/>
      <c r="H53" s="69"/>
    </row>
    <row r="54" spans="2:8" ht="12.75" customHeight="1">
      <c r="B54" s="69"/>
      <c r="C54" s="69"/>
      <c r="D54" s="110"/>
      <c r="E54" s="110"/>
      <c r="F54" s="110"/>
      <c r="G54" s="110"/>
      <c r="H54" s="69"/>
    </row>
    <row r="55" spans="2:8" ht="12.75" customHeight="1">
      <c r="B55" s="119"/>
      <c r="C55" s="69"/>
      <c r="D55" s="110"/>
      <c r="E55" s="110"/>
      <c r="F55" s="110"/>
      <c r="G55" s="110"/>
      <c r="H55" s="69"/>
    </row>
    <row r="56" spans="2:8" ht="12.75" customHeight="1">
      <c r="B56" s="118" t="s">
        <v>319</v>
      </c>
      <c r="C56" s="69"/>
      <c r="D56" s="110"/>
      <c r="G56" s="353" t="s">
        <v>211</v>
      </c>
      <c r="H56" s="69"/>
    </row>
    <row r="57" spans="2:8" ht="12.75" customHeight="1">
      <c r="B57" s="119"/>
      <c r="H57" s="69"/>
    </row>
    <row r="58" spans="2:8" ht="12.75" customHeight="1">
      <c r="B58" s="113" t="s">
        <v>213</v>
      </c>
      <c r="C58" s="69"/>
      <c r="D58" s="110"/>
      <c r="H58" s="69"/>
    </row>
    <row r="59" spans="2:8" ht="12.75" customHeight="1">
      <c r="B59" s="410"/>
      <c r="C59" s="410"/>
      <c r="D59" s="410"/>
      <c r="E59" s="410"/>
      <c r="F59" s="410"/>
      <c r="G59" s="410"/>
      <c r="H59" s="69"/>
    </row>
    <row r="60" spans="2:8" ht="14.25" customHeight="1">
      <c r="B60" s="410"/>
      <c r="C60" s="410"/>
      <c r="D60" s="410"/>
      <c r="E60" s="410"/>
      <c r="F60" s="410"/>
      <c r="G60" s="410"/>
      <c r="H60" s="69"/>
    </row>
    <row r="61" spans="2:8" ht="12.75">
      <c r="B61" s="410"/>
      <c r="C61" s="410"/>
      <c r="D61" s="410"/>
      <c r="E61" s="410"/>
      <c r="F61" s="410"/>
      <c r="G61" s="410"/>
      <c r="H61" s="69"/>
    </row>
    <row r="62" spans="2:8" ht="12.75">
      <c r="B62" s="410"/>
      <c r="C62" s="410"/>
      <c r="D62" s="410"/>
      <c r="E62" s="410"/>
      <c r="F62" s="410"/>
      <c r="G62" s="410"/>
      <c r="H62" s="69"/>
    </row>
    <row r="63" spans="2:8" ht="12.75">
      <c r="B63" s="410"/>
      <c r="C63" s="410"/>
      <c r="D63" s="410"/>
      <c r="E63" s="410"/>
      <c r="F63" s="410"/>
      <c r="G63" s="410"/>
      <c r="H63" s="69"/>
    </row>
    <row r="64" spans="2:8" ht="12.75">
      <c r="B64" s="410"/>
      <c r="C64" s="410"/>
      <c r="D64" s="410"/>
      <c r="E64" s="410"/>
      <c r="F64" s="410"/>
      <c r="G64" s="410"/>
      <c r="H64" s="69"/>
    </row>
    <row r="65" spans="2:8" ht="12.75">
      <c r="B65" s="410"/>
      <c r="C65" s="410"/>
      <c r="D65" s="410"/>
      <c r="E65" s="410"/>
      <c r="F65" s="410"/>
      <c r="G65" s="410"/>
      <c r="H65" s="69"/>
    </row>
    <row r="66" spans="2:8" ht="12.75">
      <c r="B66" s="410"/>
      <c r="C66" s="410"/>
      <c r="D66" s="410"/>
      <c r="E66" s="410"/>
      <c r="F66" s="410"/>
      <c r="G66" s="410"/>
      <c r="H66" s="69"/>
    </row>
    <row r="67" spans="2:8" ht="12.75">
      <c r="B67" s="410"/>
      <c r="C67" s="410"/>
      <c r="D67" s="410"/>
      <c r="E67" s="410"/>
      <c r="F67" s="410"/>
      <c r="G67" s="410"/>
      <c r="H67" s="69"/>
    </row>
    <row r="68" spans="2:8" ht="12.75">
      <c r="B68" s="410"/>
      <c r="C68" s="410"/>
      <c r="D68" s="410"/>
      <c r="E68" s="410"/>
      <c r="F68" s="410"/>
      <c r="G68" s="410"/>
      <c r="H68" s="69"/>
    </row>
    <row r="69" spans="2:8" ht="12.75">
      <c r="B69" s="410"/>
      <c r="C69" s="410"/>
      <c r="D69" s="410"/>
      <c r="E69" s="410"/>
      <c r="F69" s="410"/>
      <c r="G69" s="410"/>
      <c r="H69" s="69"/>
    </row>
    <row r="70" spans="2:7" ht="12.75">
      <c r="B70" s="410"/>
      <c r="C70" s="410"/>
      <c r="D70" s="410"/>
      <c r="E70" s="410"/>
      <c r="F70" s="410"/>
      <c r="G70" s="410"/>
    </row>
    <row r="71" spans="3:9" ht="12.75">
      <c r="C71" s="79"/>
      <c r="D71" s="79"/>
      <c r="E71" s="79"/>
      <c r="F71" s="79"/>
      <c r="G71" s="79"/>
      <c r="H71" s="79"/>
      <c r="I71" s="79"/>
    </row>
    <row r="72" spans="3:9" ht="12" customHeight="1">
      <c r="C72" s="79"/>
      <c r="D72" s="79"/>
      <c r="E72" s="79"/>
      <c r="F72" s="79"/>
      <c r="G72" s="79"/>
      <c r="H72" s="79"/>
      <c r="I72" s="79"/>
    </row>
    <row r="73" spans="3:9" ht="12.75">
      <c r="C73" s="79"/>
      <c r="D73" s="79"/>
      <c r="E73" s="79"/>
      <c r="F73" s="79"/>
      <c r="G73" s="79"/>
      <c r="H73" s="79"/>
      <c r="I73" s="79"/>
    </row>
    <row r="74" spans="3:9" ht="12.75" hidden="1">
      <c r="C74" s="79"/>
      <c r="D74" s="79"/>
      <c r="E74" s="79"/>
      <c r="F74" s="79"/>
      <c r="G74" s="79"/>
      <c r="H74" s="79"/>
      <c r="I74" s="79"/>
    </row>
    <row r="75" spans="3:9" ht="11.25" customHeight="1" hidden="1">
      <c r="C75" s="79"/>
      <c r="D75" s="79"/>
      <c r="E75" s="79"/>
      <c r="F75" s="79"/>
      <c r="G75" s="79"/>
      <c r="H75" s="79"/>
      <c r="I75" s="79"/>
    </row>
    <row r="76" spans="3:9" ht="12.75" hidden="1">
      <c r="C76" s="79"/>
      <c r="D76" s="79"/>
      <c r="E76" s="79"/>
      <c r="F76" s="79"/>
      <c r="G76" s="79"/>
      <c r="H76" s="79"/>
      <c r="I76" s="79"/>
    </row>
    <row r="77" spans="3:9" ht="12.75" hidden="1">
      <c r="C77" s="79"/>
      <c r="D77" s="79"/>
      <c r="E77" s="79"/>
      <c r="F77" s="79"/>
      <c r="G77" s="79"/>
      <c r="H77" s="79"/>
      <c r="I77" s="79"/>
    </row>
    <row r="78" spans="2:9" ht="15" hidden="1">
      <c r="B78" s="77" t="s">
        <v>133</v>
      </c>
      <c r="C78" s="383" t="s">
        <v>332</v>
      </c>
      <c r="D78" s="409" t="s">
        <v>336</v>
      </c>
      <c r="E78" s="383" t="s">
        <v>332</v>
      </c>
      <c r="F78" s="409" t="s">
        <v>336</v>
      </c>
      <c r="H78" s="79"/>
      <c r="I78" s="347"/>
    </row>
    <row r="79" spans="2:9" ht="15" hidden="1">
      <c r="B79" s="77" t="s">
        <v>134</v>
      </c>
      <c r="C79" s="383" t="s">
        <v>333</v>
      </c>
      <c r="D79" s="409">
        <v>44270</v>
      </c>
      <c r="E79" s="383" t="s">
        <v>333</v>
      </c>
      <c r="F79" s="409">
        <v>44270</v>
      </c>
      <c r="H79" s="79"/>
      <c r="I79" s="79"/>
    </row>
    <row r="80" spans="2:9" ht="15" hidden="1">
      <c r="B80" s="77" t="s">
        <v>135</v>
      </c>
      <c r="C80" s="367" t="s">
        <v>334</v>
      </c>
      <c r="D80" s="409">
        <v>44362</v>
      </c>
      <c r="E80" s="367" t="s">
        <v>334</v>
      </c>
      <c r="F80" s="409">
        <v>44362</v>
      </c>
      <c r="H80" s="79"/>
      <c r="I80" s="79"/>
    </row>
    <row r="81" spans="2:9" ht="15" hidden="1">
      <c r="B81" s="77" t="s">
        <v>136</v>
      </c>
      <c r="C81" s="367" t="s">
        <v>335</v>
      </c>
      <c r="D81" s="409">
        <v>44484</v>
      </c>
      <c r="E81" s="367" t="s">
        <v>335</v>
      </c>
      <c r="F81" s="409">
        <v>44484</v>
      </c>
      <c r="H81" s="79"/>
      <c r="I81" s="79"/>
    </row>
    <row r="82" spans="3:9" ht="15" hidden="1">
      <c r="C82" s="79"/>
      <c r="D82" s="78"/>
      <c r="E82" s="79"/>
      <c r="F82" s="79"/>
      <c r="G82" s="79"/>
      <c r="H82" s="79"/>
      <c r="I82" s="79"/>
    </row>
    <row r="83" spans="2:9" ht="15" hidden="1">
      <c r="B83" s="49" t="s">
        <v>210</v>
      </c>
      <c r="C83" s="79"/>
      <c r="D83" s="78"/>
      <c r="E83" s="79"/>
      <c r="F83" s="79"/>
      <c r="G83" s="79"/>
      <c r="H83" s="79"/>
      <c r="I83" s="79"/>
    </row>
    <row r="84" spans="2:9" ht="15" hidden="1">
      <c r="B84" s="49" t="s">
        <v>211</v>
      </c>
      <c r="C84" s="79"/>
      <c r="D84" s="78"/>
      <c r="E84" s="79"/>
      <c r="F84" s="79"/>
      <c r="G84" s="79"/>
      <c r="H84" s="79"/>
      <c r="I84" s="79"/>
    </row>
    <row r="85" spans="3:9" ht="15" hidden="1">
      <c r="C85" s="79"/>
      <c r="D85" s="78"/>
      <c r="E85" s="79"/>
      <c r="F85" s="79"/>
      <c r="G85" s="79"/>
      <c r="H85" s="79"/>
      <c r="I85" s="79"/>
    </row>
    <row r="86" ht="15">
      <c r="D86" s="348"/>
    </row>
    <row r="87" ht="15">
      <c r="D87" s="348"/>
    </row>
    <row r="88" ht="15">
      <c r="D88" s="348"/>
    </row>
    <row r="89" ht="15">
      <c r="D89" s="348"/>
    </row>
  </sheetData>
  <sheetProtection password="CB7D" sheet="1"/>
  <mergeCells count="11">
    <mergeCell ref="C16:D16"/>
    <mergeCell ref="A1:H1"/>
    <mergeCell ref="B8:D8"/>
    <mergeCell ref="A2:H2"/>
    <mergeCell ref="A3:H3"/>
    <mergeCell ref="C18:D18"/>
    <mergeCell ref="F18:G18"/>
    <mergeCell ref="F10:G10"/>
    <mergeCell ref="C17:D17"/>
    <mergeCell ref="F17:G17"/>
    <mergeCell ref="F16:G16"/>
  </mergeCells>
  <dataValidations count="2">
    <dataValidation type="list" allowBlank="1" showInputMessage="1" showErrorMessage="1" sqref="G56">
      <formula1>$B$83:$B$84</formula1>
    </dataValidation>
    <dataValidation type="list" allowBlank="1" showInputMessage="1" showErrorMessage="1" sqref="D20">
      <formula1>$B$78:$B$81</formula1>
    </dataValidation>
  </dataValidations>
  <printOptions horizontalCentered="1"/>
  <pageMargins left="1" right="1" top="0.54" bottom="0.69" header="0.37" footer="0.5"/>
  <pageSetup fitToHeight="1" fitToWidth="1" horizontalDpi="600" verticalDpi="600" orientation="portrait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68"/>
  <sheetViews>
    <sheetView zoomScale="75" zoomScaleNormal="75" zoomScalePageLayoutView="0" workbookViewId="0" topLeftCell="A1">
      <selection activeCell="C22" sqref="C22:C47"/>
    </sheetView>
  </sheetViews>
  <sheetFormatPr defaultColWidth="8.88671875" defaultRowHeight="15"/>
  <cols>
    <col min="1" max="1" width="17.88671875" style="4" customWidth="1"/>
    <col min="2" max="2" width="11.99609375" style="4" customWidth="1"/>
    <col min="3" max="6" width="10.3359375" style="4" customWidth="1"/>
    <col min="7" max="7" width="17.5546875" style="4" customWidth="1"/>
    <col min="8" max="8" width="12.3359375" style="4" customWidth="1"/>
    <col min="9" max="18" width="10.3359375" style="4" customWidth="1"/>
    <col min="19" max="19" width="10.6640625" style="4" customWidth="1"/>
    <col min="20" max="20" width="1.77734375" style="0" customWidth="1"/>
    <col min="23" max="23" width="4.4453125" style="4" hidden="1" customWidth="1"/>
    <col min="24" max="24" width="8.88671875" style="235" hidden="1" customWidth="1"/>
    <col min="25" max="26" width="8.88671875" style="4" hidden="1" customWidth="1"/>
    <col min="27" max="27" width="0" style="4" hidden="1" customWidth="1"/>
    <col min="28" max="16384" width="8.88671875" style="4" customWidth="1"/>
  </cols>
  <sheetData>
    <row r="1" ht="39" customHeight="1"/>
    <row r="2" spans="1:19" ht="24.75" customHeight="1">
      <c r="A2" s="32" t="str">
        <f>'General Info'!A1</f>
        <v>Alabama Department of Child Abuse and Neglect Prevention</v>
      </c>
      <c r="B2" s="121"/>
      <c r="C2" s="122"/>
      <c r="D2" s="121"/>
      <c r="E2" s="121"/>
      <c r="F2" s="121"/>
      <c r="G2" s="45"/>
      <c r="H2" s="45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45"/>
    </row>
    <row r="3" spans="1:15" ht="29.25" customHeight="1">
      <c r="A3" s="32" t="str">
        <f>'General Info'!A2</f>
        <v>Children's Trust Fund</v>
      </c>
      <c r="B3" s="121"/>
      <c r="C3" s="122"/>
      <c r="D3" s="121"/>
      <c r="E3" s="121"/>
      <c r="F3" s="121"/>
      <c r="G3" s="121"/>
      <c r="H3" s="121"/>
      <c r="I3" s="121"/>
      <c r="J3" s="286" t="str">
        <f>IF('General Info'!B31="10/1/2011 - 9/30/2012","QBE-2","QBE-1")</f>
        <v>QBE-1</v>
      </c>
      <c r="L3" s="244"/>
      <c r="M3" s="37"/>
      <c r="N3" s="471"/>
      <c r="O3" s="471"/>
    </row>
    <row r="4" spans="1:17" ht="24.75" customHeight="1" thickBot="1">
      <c r="A4" s="287" t="str">
        <f>'General Info'!$B$2&amp;" Quarterly Budget Expenditures Reporting Form"</f>
        <v>2020-2021 Quarterly Budget Expenditures Reporting Form</v>
      </c>
      <c r="B4" s="121"/>
      <c r="C4" s="122"/>
      <c r="D4" s="121"/>
      <c r="E4" s="121"/>
      <c r="F4" s="121"/>
      <c r="G4" s="121"/>
      <c r="H4" s="121"/>
      <c r="I4" s="121"/>
      <c r="J4" s="121"/>
      <c r="K4" s="121"/>
      <c r="L4" s="472" t="s">
        <v>53</v>
      </c>
      <c r="M4" s="472"/>
      <c r="N4" s="473" t="str">
        <f>'QFR Form'!D20</f>
        <v>1st Quarter</v>
      </c>
      <c r="O4" s="473"/>
      <c r="P4" s="473"/>
      <c r="Q4" s="473"/>
    </row>
    <row r="5" spans="1:19" ht="8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R5" s="121"/>
      <c r="S5" s="121"/>
    </row>
    <row r="6" spans="1:19" ht="18.75" thickBot="1">
      <c r="A6" s="35"/>
      <c r="B6" s="45"/>
      <c r="C6" s="45"/>
      <c r="D6" s="45"/>
      <c r="E6" s="45"/>
      <c r="F6" s="45"/>
      <c r="G6" s="121"/>
      <c r="H6" s="121"/>
      <c r="I6" s="121"/>
      <c r="J6" s="45"/>
      <c r="K6" s="45"/>
      <c r="L6" s="45"/>
      <c r="M6" s="125" t="s">
        <v>41</v>
      </c>
      <c r="N6" s="123" t="str">
        <f>IF('General Info'!F12=0," ",'General Info'!F12)</f>
        <v> </v>
      </c>
      <c r="O6" s="127"/>
      <c r="P6" s="127"/>
      <c r="Q6" s="127"/>
      <c r="R6" s="121"/>
      <c r="S6" s="121"/>
    </row>
    <row r="7" spans="1:19" ht="26.25" customHeight="1" thickBot="1">
      <c r="A7" s="35" t="s">
        <v>54</v>
      </c>
      <c r="B7" s="285">
        <f>'General Info'!B8</f>
        <v>0</v>
      </c>
      <c r="C7" s="123"/>
      <c r="D7" s="123"/>
      <c r="E7" s="123"/>
      <c r="F7" s="123"/>
      <c r="G7" s="127"/>
      <c r="H7" s="121"/>
      <c r="I7" s="121"/>
      <c r="J7" s="124"/>
      <c r="Q7" s="121"/>
      <c r="R7" s="121"/>
      <c r="S7" s="121"/>
    </row>
    <row r="8" spans="1:19" ht="22.5" customHeight="1" thickBot="1">
      <c r="A8" s="35"/>
      <c r="B8" s="45"/>
      <c r="C8" s="45"/>
      <c r="D8" s="45"/>
      <c r="E8" s="45"/>
      <c r="F8" s="45"/>
      <c r="G8" s="121"/>
      <c r="H8" s="121"/>
      <c r="I8" s="121"/>
      <c r="J8" s="45"/>
      <c r="K8" s="45"/>
      <c r="L8" s="45"/>
      <c r="M8" s="125" t="s">
        <v>103</v>
      </c>
      <c r="N8" s="470">
        <f>'General Info'!F10</f>
        <v>0</v>
      </c>
      <c r="O8" s="470"/>
      <c r="P8" s="470"/>
      <c r="Q8" s="121"/>
      <c r="R8" s="121"/>
      <c r="S8" s="121"/>
    </row>
    <row r="9" spans="1:19" ht="18.75" thickBot="1">
      <c r="A9" s="35" t="s">
        <v>40</v>
      </c>
      <c r="B9" s="123" t="str">
        <f>IF('General Info'!B12=0," ",'General Info'!B12)</f>
        <v> </v>
      </c>
      <c r="C9" s="123"/>
      <c r="D9" s="123"/>
      <c r="E9" s="123"/>
      <c r="F9" s="123"/>
      <c r="G9" s="127"/>
      <c r="H9" s="121"/>
      <c r="I9" s="121"/>
      <c r="J9" s="124"/>
      <c r="Q9" s="121"/>
      <c r="R9" s="121"/>
      <c r="S9" s="121"/>
    </row>
    <row r="10" spans="1:19" ht="18.75" thickBot="1">
      <c r="A10" s="45"/>
      <c r="B10" s="45"/>
      <c r="C10" s="45"/>
      <c r="D10" s="45"/>
      <c r="E10" s="45"/>
      <c r="F10" s="45"/>
      <c r="G10" s="121"/>
      <c r="H10" s="121"/>
      <c r="I10" s="121"/>
      <c r="J10" s="45"/>
      <c r="K10" s="45"/>
      <c r="L10" s="45"/>
      <c r="M10" s="125" t="s">
        <v>155</v>
      </c>
      <c r="N10" s="467" t="str">
        <f>IF('General Info'!F8=0," ",'General Info'!F8)</f>
        <v> </v>
      </c>
      <c r="O10" s="467"/>
      <c r="P10" s="121"/>
      <c r="Q10" s="121"/>
      <c r="R10" s="121"/>
      <c r="S10" s="121"/>
    </row>
    <row r="11" spans="1:19" ht="18.75" thickBot="1">
      <c r="A11" s="35" t="s">
        <v>51</v>
      </c>
      <c r="B11" s="45"/>
      <c r="C11" s="45"/>
      <c r="D11" s="469" t="str">
        <f>IF('General Info'!B10=0," ",'General Info'!B10)</f>
        <v> </v>
      </c>
      <c r="E11" s="469"/>
      <c r="F11" s="469"/>
      <c r="G11" s="469"/>
      <c r="H11" s="469"/>
      <c r="I11" s="469"/>
      <c r="M11" s="121"/>
      <c r="R11" s="121"/>
      <c r="S11" s="121"/>
    </row>
    <row r="12" spans="1:19" ht="15.75">
      <c r="A12" s="45"/>
      <c r="B12" s="45"/>
      <c r="C12" s="45"/>
      <c r="D12" s="45"/>
      <c r="E12" s="45"/>
      <c r="F12" s="45"/>
      <c r="G12" s="45"/>
      <c r="H12" s="45"/>
      <c r="I12" s="45"/>
      <c r="M12" s="121"/>
      <c r="N12" s="121"/>
      <c r="O12" s="121"/>
      <c r="P12" s="121"/>
      <c r="Q12" s="121"/>
      <c r="R12" s="121"/>
      <c r="S12" s="121"/>
    </row>
    <row r="13" spans="1:19" ht="18.75" thickBot="1">
      <c r="A13" s="35" t="s">
        <v>48</v>
      </c>
      <c r="B13" s="469" t="str">
        <f>'General Info'!B23&amp;"    "&amp;'General Info'!B25</f>
        <v>    </v>
      </c>
      <c r="C13" s="469"/>
      <c r="D13" s="469"/>
      <c r="E13" s="469"/>
      <c r="F13" s="469"/>
      <c r="G13" s="469"/>
      <c r="H13" s="469"/>
      <c r="I13" s="469"/>
      <c r="M13" s="121"/>
      <c r="N13" s="121"/>
      <c r="O13" s="121"/>
      <c r="P13" s="121"/>
      <c r="Q13" s="121"/>
      <c r="R13" s="121"/>
      <c r="S13" s="121"/>
    </row>
    <row r="14" spans="1:19" ht="15">
      <c r="A14" s="121"/>
      <c r="B14" s="121"/>
      <c r="C14" s="121"/>
      <c r="D14" s="121"/>
      <c r="E14" s="121"/>
      <c r="F14" s="121"/>
      <c r="G14" s="121"/>
      <c r="H14" s="121"/>
      <c r="I14" s="121"/>
      <c r="K14" s="121"/>
      <c r="L14" s="121"/>
      <c r="M14" s="121"/>
      <c r="N14" s="121"/>
      <c r="O14" s="121"/>
      <c r="P14" s="121"/>
      <c r="Q14" s="121"/>
      <c r="R14" s="121"/>
      <c r="S14" s="121"/>
    </row>
    <row r="15" spans="1:18" ht="18.75" thickBot="1">
      <c r="A15" s="35" t="s">
        <v>52</v>
      </c>
      <c r="B15" s="469" t="str">
        <f>IF('General Info'!B27=0," ",'General Info'!B27)</f>
        <v> </v>
      </c>
      <c r="C15" s="469"/>
      <c r="D15" s="469"/>
      <c r="E15" s="125" t="s">
        <v>50</v>
      </c>
      <c r="F15" s="468" t="str">
        <f>IF('General Info'!F27=0," ",('General Info'!F27))</f>
        <v> </v>
      </c>
      <c r="G15" s="468"/>
      <c r="H15" s="128"/>
      <c r="I15" s="121"/>
      <c r="M15" s="125" t="s">
        <v>164</v>
      </c>
      <c r="N15" s="370">
        <f>'General Info'!B29</f>
        <v>0</v>
      </c>
      <c r="O15" s="370"/>
      <c r="P15" s="370"/>
      <c r="Q15" s="370"/>
      <c r="R15" s="128"/>
    </row>
    <row r="16" spans="1:19" ht="15" customHeight="1">
      <c r="A16" s="121"/>
      <c r="B16" s="129" t="s">
        <v>16</v>
      </c>
      <c r="C16" s="126"/>
      <c r="D16" s="74" t="s">
        <v>17</v>
      </c>
      <c r="E16" s="74"/>
      <c r="F16" s="74"/>
      <c r="G16" s="121"/>
      <c r="H16" s="121"/>
      <c r="I16" s="121"/>
      <c r="J16" s="74"/>
      <c r="K16" s="121"/>
      <c r="L16" s="74" t="s">
        <v>18</v>
      </c>
      <c r="M16" s="121"/>
      <c r="N16" s="121"/>
      <c r="O16" s="121"/>
      <c r="P16" s="121"/>
      <c r="Q16" s="74"/>
      <c r="R16" s="126"/>
      <c r="S16" s="121"/>
    </row>
    <row r="17" spans="1:19" ht="18.75" thickBot="1">
      <c r="A17" s="35" t="s">
        <v>52</v>
      </c>
      <c r="B17" s="469">
        <f>'General Info'!B21</f>
        <v>0</v>
      </c>
      <c r="C17" s="469"/>
      <c r="D17" s="469"/>
      <c r="E17" s="125" t="s">
        <v>50</v>
      </c>
      <c r="F17" s="468">
        <f>'General Info'!F21</f>
        <v>0</v>
      </c>
      <c r="G17" s="468"/>
      <c r="H17" s="128"/>
      <c r="I17" s="121"/>
      <c r="M17" s="125" t="s">
        <v>164</v>
      </c>
      <c r="N17" s="370">
        <f>'General Info'!B19</f>
        <v>0</v>
      </c>
      <c r="O17" s="370"/>
      <c r="P17" s="370"/>
      <c r="Q17" s="370"/>
      <c r="R17" s="126"/>
      <c r="S17" s="121"/>
    </row>
    <row r="18" spans="1:23" ht="21" customHeight="1" thickBot="1">
      <c r="A18" s="130"/>
      <c r="B18" s="459" t="s">
        <v>301</v>
      </c>
      <c r="C18" s="460"/>
      <c r="D18" s="460"/>
      <c r="E18" s="460"/>
      <c r="F18" s="461"/>
      <c r="G18" s="464" t="s">
        <v>138</v>
      </c>
      <c r="H18" s="465"/>
      <c r="I18" s="466"/>
      <c r="J18" s="462" t="s">
        <v>214</v>
      </c>
      <c r="K18" s="463"/>
      <c r="L18" s="463"/>
      <c r="M18" s="463"/>
      <c r="N18" s="463"/>
      <c r="O18" s="254"/>
      <c r="P18" s="255"/>
      <c r="Q18" s="256" t="s">
        <v>215</v>
      </c>
      <c r="R18" s="257"/>
      <c r="S18" s="378"/>
      <c r="W18" s="120"/>
    </row>
    <row r="19" spans="1:25" ht="15.75" thickBot="1">
      <c r="A19" s="131" t="s">
        <v>8</v>
      </c>
      <c r="B19" s="132" t="s">
        <v>9</v>
      </c>
      <c r="C19" s="133" t="s">
        <v>10</v>
      </c>
      <c r="D19" s="134" t="s">
        <v>6</v>
      </c>
      <c r="E19" s="133" t="s">
        <v>11</v>
      </c>
      <c r="F19" s="135" t="s">
        <v>12</v>
      </c>
      <c r="G19" s="134" t="s">
        <v>13</v>
      </c>
      <c r="H19" s="138" t="s">
        <v>14</v>
      </c>
      <c r="I19" s="138" t="s">
        <v>15</v>
      </c>
      <c r="J19" s="136" t="s">
        <v>19</v>
      </c>
      <c r="K19" s="132" t="s">
        <v>20</v>
      </c>
      <c r="L19" s="133" t="s">
        <v>21</v>
      </c>
      <c r="M19" s="134" t="s">
        <v>22</v>
      </c>
      <c r="N19" s="134" t="s">
        <v>25</v>
      </c>
      <c r="O19" s="135" t="s">
        <v>26</v>
      </c>
      <c r="P19" s="131" t="s">
        <v>27</v>
      </c>
      <c r="Q19" s="132" t="s">
        <v>143</v>
      </c>
      <c r="R19" s="137" t="s">
        <v>209</v>
      </c>
      <c r="S19" s="133" t="s">
        <v>165</v>
      </c>
      <c r="W19" s="6"/>
      <c r="X19" s="236"/>
      <c r="Y19" s="6"/>
    </row>
    <row r="20" spans="1:246" s="8" customFormat="1" ht="73.5" customHeight="1" thickBot="1">
      <c r="A20" s="139" t="s">
        <v>7</v>
      </c>
      <c r="B20" s="140" t="s">
        <v>300</v>
      </c>
      <c r="C20" s="141" t="s">
        <v>133</v>
      </c>
      <c r="D20" s="141" t="s">
        <v>134</v>
      </c>
      <c r="E20" s="141" t="s">
        <v>135</v>
      </c>
      <c r="F20" s="141" t="s">
        <v>136</v>
      </c>
      <c r="G20" s="142" t="s">
        <v>246</v>
      </c>
      <c r="H20" s="142" t="s">
        <v>120</v>
      </c>
      <c r="I20" s="143" t="s">
        <v>168</v>
      </c>
      <c r="J20" s="140" t="s">
        <v>139</v>
      </c>
      <c r="K20" s="141" t="s">
        <v>133</v>
      </c>
      <c r="L20" s="141" t="s">
        <v>134</v>
      </c>
      <c r="M20" s="141" t="s">
        <v>135</v>
      </c>
      <c r="N20" s="141" t="s">
        <v>136</v>
      </c>
      <c r="O20" s="140" t="s">
        <v>140</v>
      </c>
      <c r="P20" s="141" t="s">
        <v>133</v>
      </c>
      <c r="Q20" s="141" t="s">
        <v>134</v>
      </c>
      <c r="R20" s="141" t="s">
        <v>135</v>
      </c>
      <c r="S20" s="141" t="s">
        <v>136</v>
      </c>
      <c r="W20" s="7"/>
      <c r="X20" s="23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</row>
    <row r="21" spans="1:24" s="6" customFormat="1" ht="41.25" customHeight="1" thickBot="1">
      <c r="A21" s="144"/>
      <c r="B21" s="145" t="s">
        <v>302</v>
      </c>
      <c r="C21" s="145" t="s">
        <v>302</v>
      </c>
      <c r="D21" s="145" t="s">
        <v>302</v>
      </c>
      <c r="E21" s="145" t="s">
        <v>302</v>
      </c>
      <c r="F21" s="145" t="s">
        <v>302</v>
      </c>
      <c r="G21" s="145" t="s">
        <v>303</v>
      </c>
      <c r="H21" s="145" t="s">
        <v>302</v>
      </c>
      <c r="I21" s="145" t="s">
        <v>302</v>
      </c>
      <c r="J21" s="145" t="s">
        <v>141</v>
      </c>
      <c r="K21" s="145" t="s">
        <v>141</v>
      </c>
      <c r="L21" s="145" t="s">
        <v>141</v>
      </c>
      <c r="M21" s="145" t="s">
        <v>141</v>
      </c>
      <c r="N21" s="145" t="s">
        <v>141</v>
      </c>
      <c r="O21" s="145" t="s">
        <v>142</v>
      </c>
      <c r="P21" s="145" t="s">
        <v>142</v>
      </c>
      <c r="Q21" s="145" t="s">
        <v>142</v>
      </c>
      <c r="R21" s="145" t="s">
        <v>142</v>
      </c>
      <c r="S21" s="145" t="s">
        <v>142</v>
      </c>
      <c r="X21" s="236"/>
    </row>
    <row r="22" spans="1:251" s="10" customFormat="1" ht="15" customHeight="1" thickBot="1">
      <c r="A22" s="144" t="str">
        <f>'Budget Form'!B20</f>
        <v>Accounting</v>
      </c>
      <c r="B22" s="21">
        <f>IF('BR-1 Form'!H$47&gt;0,'BR-1 Form'!H20,IF('BR-1 Form'!G$47&gt;0,'BR-1 Form'!G20,IF('BR-1 Form'!F$47&gt;0,'BR-1 Form'!F20,IF('BR-1 Form'!E$47&gt;0,'BR-1 Form'!E20,IF('BR-1 Form'!D$47&gt;0,'BR-1 Form'!D20,'BR-1 Form'!C20)))))</f>
        <v>0</v>
      </c>
      <c r="C22" s="9"/>
      <c r="D22" s="9"/>
      <c r="E22" s="9"/>
      <c r="F22" s="9"/>
      <c r="G22" s="146">
        <f aca="true" t="shared" si="0" ref="G22:G42">SUM(C22:F22)</f>
        <v>0</v>
      </c>
      <c r="H22" s="147">
        <f aca="true" t="shared" si="1" ref="H22:H42">SUM(B22-G22)</f>
        <v>0</v>
      </c>
      <c r="I22" s="380" t="str">
        <f aca="true" t="shared" si="2" ref="I22:I47">IF(Z22=0," ",Z22)</f>
        <v> </v>
      </c>
      <c r="J22" s="21">
        <f>IF('BR-1 Form'!Q$47&gt;0,'BR-1 Form'!Q20,IF('BR-1 Form'!P$47&gt;0,'BR-1 Form'!P20,IF('BR-1 Form'!O$47&gt;0,'BR-1 Form'!O20,IF('BR-1 Form'!N$47&gt;0,'BR-1 Form'!N20,IF('BR-1 Form'!M$47&gt;0,'BR-1 Form'!M20,'BR-1 Form'!L20)))))</f>
        <v>0</v>
      </c>
      <c r="K22" s="9"/>
      <c r="L22" s="9"/>
      <c r="M22" s="9"/>
      <c r="N22" s="9"/>
      <c r="O22" s="21">
        <f>IF('BR-1 Form'!Z$47&gt;0,'BR-1 Form'!Z20,IF('BR-1 Form'!Y$47&gt;0,'BR-1 Form'!Y20,IF('BR-1 Form'!X$47&gt;0,'BR-1 Form'!X20,IF('BR-1 Form'!W$47&gt;0,'BR-1 Form'!W20,IF('BR-1 Form'!V$47&gt;0,'BR-1 Form'!V20,'BR-1 Form'!U20)))))</f>
        <v>0</v>
      </c>
      <c r="P22" s="9"/>
      <c r="Q22" s="9"/>
      <c r="R22" s="9"/>
      <c r="S22" s="9"/>
      <c r="T22" s="6"/>
      <c r="U22" s="6"/>
      <c r="V22" s="6"/>
      <c r="W22" s="6"/>
      <c r="X22" s="148" t="e">
        <f aca="true" t="shared" si="3" ref="X22:X42">G22/B22</f>
        <v>#DIV/0!</v>
      </c>
      <c r="Y22" s="148">
        <f aca="true" t="shared" si="4" ref="Y22:Y42">IF(ISERR($X22),$G22*0.01,$X22)</f>
        <v>0</v>
      </c>
      <c r="Z22" s="148">
        <f>IF(AND($B22=0,$Y22&gt;0),$Y22+1,$Y22)</f>
        <v>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6" s="6" customFormat="1" ht="15" customHeight="1" thickBot="1">
      <c r="A23" s="144" t="str">
        <f>'Budget Form'!B21</f>
        <v>Audit/CPA Services</v>
      </c>
      <c r="B23" s="21">
        <f>IF('BR-1 Form'!H$47&gt;0,'BR-1 Form'!H21,IF('BR-1 Form'!G$47&gt;0,'BR-1 Form'!G21,IF('BR-1 Form'!F$47&gt;0,'BR-1 Form'!F21,IF('BR-1 Form'!E$47&gt;0,'BR-1 Form'!E21,IF('BR-1 Form'!D$47&gt;0,'BR-1 Form'!D21,'BR-1 Form'!C21)))))</f>
        <v>0</v>
      </c>
      <c r="C23" s="9"/>
      <c r="D23" s="9"/>
      <c r="E23" s="9"/>
      <c r="F23" s="9"/>
      <c r="G23" s="146">
        <f t="shared" si="0"/>
        <v>0</v>
      </c>
      <c r="H23" s="147">
        <f t="shared" si="1"/>
        <v>0</v>
      </c>
      <c r="I23" s="380" t="str">
        <f t="shared" si="2"/>
        <v> </v>
      </c>
      <c r="J23" s="21">
        <f>IF('BR-1 Form'!Q$47&gt;0,'BR-1 Form'!Q21,IF('BR-1 Form'!P$47&gt;0,'BR-1 Form'!P21,IF('BR-1 Form'!O$47&gt;0,'BR-1 Form'!O21,IF('BR-1 Form'!N$47&gt;0,'BR-1 Form'!N21,IF('BR-1 Form'!M$47&gt;0,'BR-1 Form'!M21,'BR-1 Form'!L21)))))</f>
        <v>0</v>
      </c>
      <c r="K23" s="9"/>
      <c r="L23" s="9"/>
      <c r="M23" s="9"/>
      <c r="N23" s="9"/>
      <c r="O23" s="21">
        <f>IF('BR-1 Form'!Z$47&gt;0,'BR-1 Form'!Z21,IF('BR-1 Form'!Y$47&gt;0,'BR-1 Form'!Y21,IF('BR-1 Form'!X$47&gt;0,'BR-1 Form'!X21,IF('BR-1 Form'!W$47&gt;0,'BR-1 Form'!W21,IF('BR-1 Form'!V$47&gt;0,'BR-1 Form'!V21,'BR-1 Form'!U21)))))</f>
        <v>0</v>
      </c>
      <c r="P23" s="9"/>
      <c r="Q23" s="9"/>
      <c r="R23" s="9"/>
      <c r="S23" s="9"/>
      <c r="X23" s="148" t="e">
        <f t="shared" si="3"/>
        <v>#DIV/0!</v>
      </c>
      <c r="Y23" s="148">
        <f t="shared" si="4"/>
        <v>0</v>
      </c>
      <c r="Z23" s="148">
        <f aca="true" t="shared" si="5" ref="Z23:Z48">IF(AND($B23=0,$Y23&gt;0),$Y23+1,$Y23)</f>
        <v>0</v>
      </c>
    </row>
    <row r="24" spans="1:26" s="6" customFormat="1" ht="15" customHeight="1" thickBot="1">
      <c r="A24" s="144" t="str">
        <f>'Budget Form'!B22</f>
        <v>Background Check</v>
      </c>
      <c r="B24" s="21">
        <f>IF('BR-1 Form'!H$47&gt;0,'BR-1 Form'!H22,IF('BR-1 Form'!G$47&gt;0,'BR-1 Form'!G22,IF('BR-1 Form'!F$47&gt;0,'BR-1 Form'!F22,IF('BR-1 Form'!E$47&gt;0,'BR-1 Form'!E22,IF('BR-1 Form'!D$47&gt;0,'BR-1 Form'!D22,'BR-1 Form'!C22)))))</f>
        <v>0</v>
      </c>
      <c r="C24" s="9"/>
      <c r="D24" s="9"/>
      <c r="E24" s="9"/>
      <c r="F24" s="9"/>
      <c r="G24" s="146">
        <f t="shared" si="0"/>
        <v>0</v>
      </c>
      <c r="H24" s="147">
        <f t="shared" si="1"/>
        <v>0</v>
      </c>
      <c r="I24" s="380" t="str">
        <f t="shared" si="2"/>
        <v> </v>
      </c>
      <c r="J24" s="21">
        <f>IF('BR-1 Form'!Q$47&gt;0,'BR-1 Form'!Q22,IF('BR-1 Form'!P$47&gt;0,'BR-1 Form'!P22,IF('BR-1 Form'!O$47&gt;0,'BR-1 Form'!O22,IF('BR-1 Form'!N$47&gt;0,'BR-1 Form'!N22,IF('BR-1 Form'!M$47&gt;0,'BR-1 Form'!M22,'BR-1 Form'!L22)))))</f>
        <v>0</v>
      </c>
      <c r="K24" s="9"/>
      <c r="L24" s="9"/>
      <c r="M24" s="9"/>
      <c r="N24" s="9"/>
      <c r="O24" s="21">
        <f>IF('BR-1 Form'!Z$47&gt;0,'BR-1 Form'!Z22,IF('BR-1 Form'!Y$47&gt;0,'BR-1 Form'!Y22,IF('BR-1 Form'!X$47&gt;0,'BR-1 Form'!X22,IF('BR-1 Form'!W$47&gt;0,'BR-1 Form'!W22,IF('BR-1 Form'!V$47&gt;0,'BR-1 Form'!V22,'BR-1 Form'!U22)))))</f>
        <v>0</v>
      </c>
      <c r="P24" s="9"/>
      <c r="Q24" s="9"/>
      <c r="R24" s="9"/>
      <c r="S24" s="9"/>
      <c r="X24" s="148" t="e">
        <f t="shared" si="3"/>
        <v>#DIV/0!</v>
      </c>
      <c r="Y24" s="148">
        <f t="shared" si="4"/>
        <v>0</v>
      </c>
      <c r="Z24" s="148">
        <f t="shared" si="5"/>
        <v>0</v>
      </c>
    </row>
    <row r="25" spans="1:26" s="6" customFormat="1" ht="15" customHeight="1" thickBot="1">
      <c r="A25" s="144" t="str">
        <f>'Budget Form'!B23</f>
        <v>Consultants</v>
      </c>
      <c r="B25" s="21">
        <f>IF('BR-1 Form'!H$47&gt;0,'BR-1 Form'!H23,IF('BR-1 Form'!G$47&gt;0,'BR-1 Form'!G23,IF('BR-1 Form'!F$47&gt;0,'BR-1 Form'!F23,IF('BR-1 Form'!E$47&gt;0,'BR-1 Form'!E23,IF('BR-1 Form'!D$47&gt;0,'BR-1 Form'!D23,'BR-1 Form'!C23)))))</f>
        <v>0</v>
      </c>
      <c r="C25" s="9"/>
      <c r="D25" s="9"/>
      <c r="E25" s="9"/>
      <c r="F25" s="9"/>
      <c r="G25" s="146">
        <f t="shared" si="0"/>
        <v>0</v>
      </c>
      <c r="H25" s="147">
        <f t="shared" si="1"/>
        <v>0</v>
      </c>
      <c r="I25" s="380" t="str">
        <f t="shared" si="2"/>
        <v> </v>
      </c>
      <c r="J25" s="21">
        <f>IF('BR-1 Form'!Q$47&gt;0,'BR-1 Form'!Q23,IF('BR-1 Form'!P$47&gt;0,'BR-1 Form'!P23,IF('BR-1 Form'!O$47&gt;0,'BR-1 Form'!O23,IF('BR-1 Form'!N$47&gt;0,'BR-1 Form'!N23,IF('BR-1 Form'!M$47&gt;0,'BR-1 Form'!M23,'BR-1 Form'!L23)))))</f>
        <v>0</v>
      </c>
      <c r="K25" s="9"/>
      <c r="L25" s="9"/>
      <c r="M25" s="9"/>
      <c r="N25" s="9"/>
      <c r="O25" s="21">
        <f>IF('BR-1 Form'!Z$47&gt;0,'BR-1 Form'!Z23,IF('BR-1 Form'!Y$47&gt;0,'BR-1 Form'!Y23,IF('BR-1 Form'!X$47&gt;0,'BR-1 Form'!X23,IF('BR-1 Form'!W$47&gt;0,'BR-1 Form'!W23,IF('BR-1 Form'!V$47&gt;0,'BR-1 Form'!V23,'BR-1 Form'!U23)))))</f>
        <v>0</v>
      </c>
      <c r="P25" s="9"/>
      <c r="Q25" s="9"/>
      <c r="R25" s="9"/>
      <c r="S25" s="9"/>
      <c r="X25" s="148" t="e">
        <f t="shared" si="3"/>
        <v>#DIV/0!</v>
      </c>
      <c r="Y25" s="148">
        <f t="shared" si="4"/>
        <v>0</v>
      </c>
      <c r="Z25" s="148">
        <f t="shared" si="5"/>
        <v>0</v>
      </c>
    </row>
    <row r="26" spans="1:26" s="6" customFormat="1" ht="15" customHeight="1" thickBot="1">
      <c r="A26" s="144" t="str">
        <f>'Budget Form'!B24</f>
        <v>Equipment</v>
      </c>
      <c r="B26" s="21">
        <f>IF('BR-1 Form'!H$47&gt;0,'BR-1 Form'!H24,IF('BR-1 Form'!G$47&gt;0,'BR-1 Form'!G24,IF('BR-1 Form'!F$47&gt;0,'BR-1 Form'!F24,IF('BR-1 Form'!E$47&gt;0,'BR-1 Form'!E24,IF('BR-1 Form'!D$47&gt;0,'BR-1 Form'!D24,'BR-1 Form'!C24)))))</f>
        <v>0</v>
      </c>
      <c r="C26" s="9"/>
      <c r="D26" s="9"/>
      <c r="E26" s="9"/>
      <c r="F26" s="9"/>
      <c r="G26" s="146">
        <f t="shared" si="0"/>
        <v>0</v>
      </c>
      <c r="H26" s="147">
        <f t="shared" si="1"/>
        <v>0</v>
      </c>
      <c r="I26" s="380" t="str">
        <f t="shared" si="2"/>
        <v> </v>
      </c>
      <c r="J26" s="21">
        <f>IF('BR-1 Form'!Q$47&gt;0,'BR-1 Form'!Q24,IF('BR-1 Form'!P$47&gt;0,'BR-1 Form'!P24,IF('BR-1 Form'!O$47&gt;0,'BR-1 Form'!O24,IF('BR-1 Form'!N$47&gt;0,'BR-1 Form'!N24,IF('BR-1 Form'!M$47&gt;0,'BR-1 Form'!M24,'BR-1 Form'!L24)))))</f>
        <v>0</v>
      </c>
      <c r="K26" s="9"/>
      <c r="L26" s="9"/>
      <c r="M26" s="9"/>
      <c r="N26" s="9"/>
      <c r="O26" s="21">
        <f>IF('BR-1 Form'!Z$47&gt;0,'BR-1 Form'!Z24,IF('BR-1 Form'!Y$47&gt;0,'BR-1 Form'!Y24,IF('BR-1 Form'!X$47&gt;0,'BR-1 Form'!X24,IF('BR-1 Form'!W$47&gt;0,'BR-1 Form'!W24,IF('BR-1 Form'!V$47&gt;0,'BR-1 Form'!V24,'BR-1 Form'!U24)))))</f>
        <v>0</v>
      </c>
      <c r="P26" s="9"/>
      <c r="Q26" s="9"/>
      <c r="R26" s="9"/>
      <c r="S26" s="9"/>
      <c r="X26" s="152" t="e">
        <f t="shared" si="3"/>
        <v>#DIV/0!</v>
      </c>
      <c r="Y26" s="152">
        <f t="shared" si="4"/>
        <v>0</v>
      </c>
      <c r="Z26" s="152">
        <f t="shared" si="5"/>
        <v>0</v>
      </c>
    </row>
    <row r="27" spans="1:26" s="6" customFormat="1" ht="15" customHeight="1" thickBot="1">
      <c r="A27" s="144" t="str">
        <f>'Budget Form'!B25</f>
        <v>Office Supplies</v>
      </c>
      <c r="B27" s="21">
        <f>IF('BR-1 Form'!H$47&gt;0,'BR-1 Form'!H25,IF('BR-1 Form'!G$47&gt;0,'BR-1 Form'!G25,IF('BR-1 Form'!F$47&gt;0,'BR-1 Form'!F25,IF('BR-1 Form'!E$47&gt;0,'BR-1 Form'!E25,IF('BR-1 Form'!D$47&gt;0,'BR-1 Form'!D25,'BR-1 Form'!C25)))))</f>
        <v>0</v>
      </c>
      <c r="C27" s="9"/>
      <c r="D27" s="9"/>
      <c r="E27" s="9"/>
      <c r="F27" s="9"/>
      <c r="G27" s="146">
        <f t="shared" si="0"/>
        <v>0</v>
      </c>
      <c r="H27" s="147">
        <f t="shared" si="1"/>
        <v>0</v>
      </c>
      <c r="I27" s="380" t="str">
        <f t="shared" si="2"/>
        <v> </v>
      </c>
      <c r="J27" s="21">
        <f>IF('BR-1 Form'!Q$47&gt;0,'BR-1 Form'!Q25,IF('BR-1 Form'!P$47&gt;0,'BR-1 Form'!P25,IF('BR-1 Form'!O$47&gt;0,'BR-1 Form'!O25,IF('BR-1 Form'!N$47&gt;0,'BR-1 Form'!N25,IF('BR-1 Form'!M$47&gt;0,'BR-1 Form'!M25,'BR-1 Form'!L25)))))</f>
        <v>0</v>
      </c>
      <c r="K27" s="9"/>
      <c r="L27" s="9"/>
      <c r="M27" s="9"/>
      <c r="N27" s="9"/>
      <c r="O27" s="21">
        <f>IF('BR-1 Form'!Z$47&gt;0,'BR-1 Form'!Z25,IF('BR-1 Form'!Y$47&gt;0,'BR-1 Form'!Y25,IF('BR-1 Form'!X$47&gt;0,'BR-1 Form'!X25,IF('BR-1 Form'!W$47&gt;0,'BR-1 Form'!W25,IF('BR-1 Form'!V$47&gt;0,'BR-1 Form'!V25,'BR-1 Form'!U25)))))</f>
        <v>0</v>
      </c>
      <c r="P27" s="9"/>
      <c r="Q27" s="9"/>
      <c r="R27" s="9"/>
      <c r="S27" s="9"/>
      <c r="X27" s="239" t="e">
        <f t="shared" si="3"/>
        <v>#DIV/0!</v>
      </c>
      <c r="Y27" s="239">
        <f t="shared" si="4"/>
        <v>0</v>
      </c>
      <c r="Z27" s="239">
        <f t="shared" si="5"/>
        <v>0</v>
      </c>
    </row>
    <row r="28" spans="1:26" s="6" customFormat="1" ht="15" customHeight="1" thickBot="1">
      <c r="A28" s="144" t="str">
        <f>'Budget Form'!B26</f>
        <v>Personnel/Salaries</v>
      </c>
      <c r="B28" s="21">
        <f>IF('BR-1 Form'!H$47&gt;0,'BR-1 Form'!H26,IF('BR-1 Form'!G$47&gt;0,'BR-1 Form'!G26,IF('BR-1 Form'!F$47&gt;0,'BR-1 Form'!F26,IF('BR-1 Form'!E$47&gt;0,'BR-1 Form'!E26,IF('BR-1 Form'!D$47&gt;0,'BR-1 Form'!D26,'BR-1 Form'!C26)))))</f>
        <v>0</v>
      </c>
      <c r="C28" s="9"/>
      <c r="D28" s="9"/>
      <c r="E28" s="9"/>
      <c r="F28" s="9"/>
      <c r="G28" s="146">
        <f t="shared" si="0"/>
        <v>0</v>
      </c>
      <c r="H28" s="147">
        <f t="shared" si="1"/>
        <v>0</v>
      </c>
      <c r="I28" s="380" t="str">
        <f t="shared" si="2"/>
        <v> </v>
      </c>
      <c r="J28" s="21">
        <f>IF('BR-1 Form'!Q$47&gt;0,'BR-1 Form'!Q26,IF('BR-1 Form'!P$47&gt;0,'BR-1 Form'!P26,IF('BR-1 Form'!O$47&gt;0,'BR-1 Form'!O26,IF('BR-1 Form'!N$47&gt;0,'BR-1 Form'!N26,IF('BR-1 Form'!M$47&gt;0,'BR-1 Form'!M26,'BR-1 Form'!L26)))))</f>
        <v>0</v>
      </c>
      <c r="K28" s="9"/>
      <c r="L28" s="9"/>
      <c r="M28" s="9"/>
      <c r="N28" s="9"/>
      <c r="O28" s="21">
        <f>IF('BR-1 Form'!Z$47&gt;0,'BR-1 Form'!Z26,IF('BR-1 Form'!Y$47&gt;0,'BR-1 Form'!Y26,IF('BR-1 Form'!X$47&gt;0,'BR-1 Form'!X26,IF('BR-1 Form'!W$47&gt;0,'BR-1 Form'!W26,IF('BR-1 Form'!V$47&gt;0,'BR-1 Form'!V26,'BR-1 Form'!U26)))))</f>
        <v>0</v>
      </c>
      <c r="P28" s="9"/>
      <c r="Q28" s="9"/>
      <c r="R28" s="9"/>
      <c r="S28" s="9"/>
      <c r="X28" s="238" t="e">
        <f t="shared" si="3"/>
        <v>#DIV/0!</v>
      </c>
      <c r="Y28" s="238">
        <f t="shared" si="4"/>
        <v>0</v>
      </c>
      <c r="Z28" s="238">
        <f t="shared" si="5"/>
        <v>0</v>
      </c>
    </row>
    <row r="29" spans="1:26" s="6" customFormat="1" ht="15" customHeight="1" thickBot="1">
      <c r="A29" s="144" t="str">
        <f>'Budget Form'!B27</f>
        <v>Personnel/Benefits</v>
      </c>
      <c r="B29" s="21">
        <f>IF('BR-1 Form'!H$47&gt;0,'BR-1 Form'!H27,IF('BR-1 Form'!G$47&gt;0,'BR-1 Form'!G27,IF('BR-1 Form'!F$47&gt;0,'BR-1 Form'!F27,IF('BR-1 Form'!E$47&gt;0,'BR-1 Form'!E27,IF('BR-1 Form'!D$47&gt;0,'BR-1 Form'!D27,'BR-1 Form'!C27)))))</f>
        <v>0</v>
      </c>
      <c r="C29" s="9"/>
      <c r="D29" s="9"/>
      <c r="E29" s="9"/>
      <c r="F29" s="9"/>
      <c r="G29" s="146">
        <f t="shared" si="0"/>
        <v>0</v>
      </c>
      <c r="H29" s="147">
        <f t="shared" si="1"/>
        <v>0</v>
      </c>
      <c r="I29" s="380" t="str">
        <f t="shared" si="2"/>
        <v> </v>
      </c>
      <c r="J29" s="21">
        <f>IF('BR-1 Form'!Q$47&gt;0,'BR-1 Form'!Q27,IF('BR-1 Form'!P$47&gt;0,'BR-1 Form'!P27,IF('BR-1 Form'!O$47&gt;0,'BR-1 Form'!O27,IF('BR-1 Form'!N$47&gt;0,'BR-1 Form'!N27,IF('BR-1 Form'!M$47&gt;0,'BR-1 Form'!M27,'BR-1 Form'!L27)))))</f>
        <v>0</v>
      </c>
      <c r="K29" s="9"/>
      <c r="L29" s="9"/>
      <c r="M29" s="9"/>
      <c r="N29" s="9"/>
      <c r="O29" s="21">
        <f>IF('BR-1 Form'!Z$47&gt;0,'BR-1 Form'!Z27,IF('BR-1 Form'!Y$47&gt;0,'BR-1 Form'!Y27,IF('BR-1 Form'!X$47&gt;0,'BR-1 Form'!X27,IF('BR-1 Form'!W$47&gt;0,'BR-1 Form'!W27,IF('BR-1 Form'!V$47&gt;0,'BR-1 Form'!V27,'BR-1 Form'!U27)))))</f>
        <v>0</v>
      </c>
      <c r="P29" s="9"/>
      <c r="Q29" s="9"/>
      <c r="R29" s="9"/>
      <c r="S29" s="9"/>
      <c r="X29" s="148" t="e">
        <f t="shared" si="3"/>
        <v>#DIV/0!</v>
      </c>
      <c r="Y29" s="148">
        <f t="shared" si="4"/>
        <v>0</v>
      </c>
      <c r="Z29" s="148">
        <f>IF(AND($B29=0,$Y29&gt;0),$Y29+1,$Y29)</f>
        <v>0</v>
      </c>
    </row>
    <row r="30" spans="1:26" s="6" customFormat="1" ht="15.75" thickBot="1">
      <c r="A30" s="144" t="str">
        <f>'Budget Form'!B28</f>
        <v>Postage</v>
      </c>
      <c r="B30" s="21">
        <f>IF('BR-1 Form'!H$47&gt;0,'BR-1 Form'!H28,IF('BR-1 Form'!G$47&gt;0,'BR-1 Form'!G28,IF('BR-1 Form'!F$47&gt;0,'BR-1 Form'!F28,IF('BR-1 Form'!E$47&gt;0,'BR-1 Form'!E28,IF('BR-1 Form'!D$47&gt;0,'BR-1 Form'!D28,'BR-1 Form'!C28)))))</f>
        <v>0</v>
      </c>
      <c r="C30" s="9"/>
      <c r="D30" s="9"/>
      <c r="E30" s="9"/>
      <c r="F30" s="9"/>
      <c r="G30" s="146">
        <f t="shared" si="0"/>
        <v>0</v>
      </c>
      <c r="H30" s="147">
        <f t="shared" si="1"/>
        <v>0</v>
      </c>
      <c r="I30" s="380" t="str">
        <f t="shared" si="2"/>
        <v> </v>
      </c>
      <c r="J30" s="21">
        <f>IF('BR-1 Form'!Q$47&gt;0,'BR-1 Form'!Q28,IF('BR-1 Form'!P$47&gt;0,'BR-1 Form'!P28,IF('BR-1 Form'!O$47&gt;0,'BR-1 Form'!O28,IF('BR-1 Form'!N$47&gt;0,'BR-1 Form'!N28,IF('BR-1 Form'!M$47&gt;0,'BR-1 Form'!M28,'BR-1 Form'!L28)))))</f>
        <v>0</v>
      </c>
      <c r="K30" s="9"/>
      <c r="L30" s="9"/>
      <c r="M30" s="9"/>
      <c r="N30" s="9"/>
      <c r="O30" s="21">
        <f>IF('BR-1 Form'!Z$47&gt;0,'BR-1 Form'!Z28,IF('BR-1 Form'!Y$47&gt;0,'BR-1 Form'!Y28,IF('BR-1 Form'!X$47&gt;0,'BR-1 Form'!X28,IF('BR-1 Form'!W$47&gt;0,'BR-1 Form'!W28,IF('BR-1 Form'!V$47&gt;0,'BR-1 Form'!V28,'BR-1 Form'!U28)))))</f>
        <v>0</v>
      </c>
      <c r="P30" s="9"/>
      <c r="Q30" s="9"/>
      <c r="R30" s="9"/>
      <c r="S30" s="9"/>
      <c r="X30" s="148" t="e">
        <f t="shared" si="3"/>
        <v>#DIV/0!</v>
      </c>
      <c r="Y30" s="148">
        <f t="shared" si="4"/>
        <v>0</v>
      </c>
      <c r="Z30" s="148">
        <f t="shared" si="5"/>
        <v>0</v>
      </c>
    </row>
    <row r="31" spans="1:26" s="6" customFormat="1" ht="15.75" thickBot="1">
      <c r="A31" s="144" t="str">
        <f>'Budget Form'!B29</f>
        <v>Printing</v>
      </c>
      <c r="B31" s="21">
        <f>IF('BR-1 Form'!H$47&gt;0,'BR-1 Form'!H29,IF('BR-1 Form'!G$47&gt;0,'BR-1 Form'!G29,IF('BR-1 Form'!F$47&gt;0,'BR-1 Form'!F29,IF('BR-1 Form'!E$47&gt;0,'BR-1 Form'!E29,IF('BR-1 Form'!D$47&gt;0,'BR-1 Form'!D29,'BR-1 Form'!C29)))))</f>
        <v>0</v>
      </c>
      <c r="C31" s="9"/>
      <c r="D31" s="9"/>
      <c r="E31" s="9"/>
      <c r="F31" s="9"/>
      <c r="G31" s="146">
        <f t="shared" si="0"/>
        <v>0</v>
      </c>
      <c r="H31" s="147">
        <f t="shared" si="1"/>
        <v>0</v>
      </c>
      <c r="I31" s="380" t="str">
        <f t="shared" si="2"/>
        <v> </v>
      </c>
      <c r="J31" s="21">
        <f>IF('BR-1 Form'!Q$47&gt;0,'BR-1 Form'!Q29,IF('BR-1 Form'!P$47&gt;0,'BR-1 Form'!P29,IF('BR-1 Form'!O$47&gt;0,'BR-1 Form'!O29,IF('BR-1 Form'!N$47&gt;0,'BR-1 Form'!N29,IF('BR-1 Form'!M$47&gt;0,'BR-1 Form'!M29,'BR-1 Form'!L29)))))</f>
        <v>0</v>
      </c>
      <c r="K31" s="9"/>
      <c r="L31" s="9"/>
      <c r="M31" s="9"/>
      <c r="N31" s="9"/>
      <c r="O31" s="21">
        <f>IF('BR-1 Form'!Z$47&gt;0,'BR-1 Form'!Z29,IF('BR-1 Form'!Y$47&gt;0,'BR-1 Form'!Y29,IF('BR-1 Form'!X$47&gt;0,'BR-1 Form'!X29,IF('BR-1 Form'!W$47&gt;0,'BR-1 Form'!W29,IF('BR-1 Form'!V$47&gt;0,'BR-1 Form'!V29,'BR-1 Form'!U29)))))</f>
        <v>0</v>
      </c>
      <c r="P31" s="9"/>
      <c r="Q31" s="9"/>
      <c r="R31" s="9"/>
      <c r="S31" s="9"/>
      <c r="X31" s="148" t="e">
        <f t="shared" si="3"/>
        <v>#DIV/0!</v>
      </c>
      <c r="Y31" s="148">
        <f t="shared" si="4"/>
        <v>0</v>
      </c>
      <c r="Z31" s="148">
        <f t="shared" si="5"/>
        <v>0</v>
      </c>
    </row>
    <row r="32" spans="1:26" s="6" customFormat="1" ht="15.75" thickBot="1">
      <c r="A32" s="144" t="str">
        <f>'Budget Form'!B30</f>
        <v>Prof. Serv/Ind Cont</v>
      </c>
      <c r="B32" s="21">
        <f>IF('BR-1 Form'!H$47&gt;0,'BR-1 Form'!H30,IF('BR-1 Form'!G$47&gt;0,'BR-1 Form'!G30,IF('BR-1 Form'!F$47&gt;0,'BR-1 Form'!F30,IF('BR-1 Form'!E$47&gt;0,'BR-1 Form'!E30,IF('BR-1 Form'!D$47&gt;0,'BR-1 Form'!D30,'BR-1 Form'!C30)))))</f>
        <v>0</v>
      </c>
      <c r="C32" s="9"/>
      <c r="D32" s="9"/>
      <c r="E32" s="9"/>
      <c r="F32" s="9"/>
      <c r="G32" s="146">
        <f t="shared" si="0"/>
        <v>0</v>
      </c>
      <c r="H32" s="147">
        <f t="shared" si="1"/>
        <v>0</v>
      </c>
      <c r="I32" s="380" t="str">
        <f t="shared" si="2"/>
        <v> </v>
      </c>
      <c r="J32" s="21">
        <f>IF('BR-1 Form'!Q$47&gt;0,'BR-1 Form'!Q30,IF('BR-1 Form'!P$47&gt;0,'BR-1 Form'!P30,IF('BR-1 Form'!O$47&gt;0,'BR-1 Form'!O30,IF('BR-1 Form'!N$47&gt;0,'BR-1 Form'!N30,IF('BR-1 Form'!M$47&gt;0,'BR-1 Form'!M30,'BR-1 Form'!L30)))))</f>
        <v>0</v>
      </c>
      <c r="K32" s="9"/>
      <c r="L32" s="9"/>
      <c r="M32" s="9"/>
      <c r="N32" s="9"/>
      <c r="O32" s="21">
        <f>IF('BR-1 Form'!Z$47&gt;0,'BR-1 Form'!Z30,IF('BR-1 Form'!Y$47&gt;0,'BR-1 Form'!Y30,IF('BR-1 Form'!X$47&gt;0,'BR-1 Form'!X30,IF('BR-1 Form'!W$47&gt;0,'BR-1 Form'!W30,IF('BR-1 Form'!V$47&gt;0,'BR-1 Form'!V30,'BR-1 Form'!U30)))))</f>
        <v>0</v>
      </c>
      <c r="P32" s="9"/>
      <c r="Q32" s="9"/>
      <c r="R32" s="9"/>
      <c r="S32" s="9"/>
      <c r="X32" s="148" t="e">
        <f t="shared" si="3"/>
        <v>#DIV/0!</v>
      </c>
      <c r="Y32" s="148">
        <f t="shared" si="4"/>
        <v>0</v>
      </c>
      <c r="Z32" s="148">
        <f t="shared" si="5"/>
        <v>0</v>
      </c>
    </row>
    <row r="33" spans="1:26" s="6" customFormat="1" ht="15.75" thickBot="1">
      <c r="A33" s="144" t="str">
        <f>'Budget Form'!B31</f>
        <v>Program Materials</v>
      </c>
      <c r="B33" s="21">
        <f>IF('BR-1 Form'!H$47&gt;0,'BR-1 Form'!H31,IF('BR-1 Form'!G$47&gt;0,'BR-1 Form'!G31,IF('BR-1 Form'!F$47&gt;0,'BR-1 Form'!F31,IF('BR-1 Form'!E$47&gt;0,'BR-1 Form'!E31,IF('BR-1 Form'!D$47&gt;0,'BR-1 Form'!D31,'BR-1 Form'!C31)))))</f>
        <v>0</v>
      </c>
      <c r="C33" s="9"/>
      <c r="D33" s="9"/>
      <c r="E33" s="9"/>
      <c r="F33" s="9"/>
      <c r="G33" s="146">
        <f t="shared" si="0"/>
        <v>0</v>
      </c>
      <c r="H33" s="147">
        <f t="shared" si="1"/>
        <v>0</v>
      </c>
      <c r="I33" s="380" t="str">
        <f t="shared" si="2"/>
        <v> </v>
      </c>
      <c r="J33" s="21">
        <f>IF('BR-1 Form'!Q$47&gt;0,'BR-1 Form'!Q31,IF('BR-1 Form'!P$47&gt;0,'BR-1 Form'!P31,IF('BR-1 Form'!O$47&gt;0,'BR-1 Form'!O31,IF('BR-1 Form'!N$47&gt;0,'BR-1 Form'!N31,IF('BR-1 Form'!M$47&gt;0,'BR-1 Form'!M31,'BR-1 Form'!L31)))))</f>
        <v>0</v>
      </c>
      <c r="K33" s="9"/>
      <c r="L33" s="9"/>
      <c r="M33" s="9"/>
      <c r="N33" s="9"/>
      <c r="O33" s="21">
        <f>IF('BR-1 Form'!Z$47&gt;0,'BR-1 Form'!Z31,IF('BR-1 Form'!Y$47&gt;0,'BR-1 Form'!Y31,IF('BR-1 Form'!X$47&gt;0,'BR-1 Form'!X31,IF('BR-1 Form'!W$47&gt;0,'BR-1 Form'!W31,IF('BR-1 Form'!V$47&gt;0,'BR-1 Form'!V31,'BR-1 Form'!U31)))))</f>
        <v>0</v>
      </c>
      <c r="P33" s="9"/>
      <c r="Q33" s="9"/>
      <c r="R33" s="9"/>
      <c r="S33" s="9"/>
      <c r="X33" s="148" t="e">
        <f t="shared" si="3"/>
        <v>#DIV/0!</v>
      </c>
      <c r="Y33" s="148">
        <f t="shared" si="4"/>
        <v>0</v>
      </c>
      <c r="Z33" s="148">
        <f t="shared" si="5"/>
        <v>0</v>
      </c>
    </row>
    <row r="34" spans="1:26" s="6" customFormat="1" ht="15.75" thickBot="1">
      <c r="A34" s="144" t="str">
        <f>'Budget Form'!B32</f>
        <v>Space Rental</v>
      </c>
      <c r="B34" s="21">
        <f>IF('BR-1 Form'!H$47&gt;0,'BR-1 Form'!H32,IF('BR-1 Form'!G$47&gt;0,'BR-1 Form'!G32,IF('BR-1 Form'!F$47&gt;0,'BR-1 Form'!F32,IF('BR-1 Form'!E$47&gt;0,'BR-1 Form'!E32,IF('BR-1 Form'!D$47&gt;0,'BR-1 Form'!D32,'BR-1 Form'!C32)))))</f>
        <v>0</v>
      </c>
      <c r="C34" s="9"/>
      <c r="D34" s="9"/>
      <c r="E34" s="9"/>
      <c r="F34" s="9"/>
      <c r="G34" s="146">
        <f t="shared" si="0"/>
        <v>0</v>
      </c>
      <c r="H34" s="147">
        <f t="shared" si="1"/>
        <v>0</v>
      </c>
      <c r="I34" s="380" t="str">
        <f t="shared" si="2"/>
        <v> </v>
      </c>
      <c r="J34" s="21">
        <f>IF('BR-1 Form'!Q$47&gt;0,'BR-1 Form'!Q32,IF('BR-1 Form'!P$47&gt;0,'BR-1 Form'!P32,IF('BR-1 Form'!O$47&gt;0,'BR-1 Form'!O32,IF('BR-1 Form'!N$47&gt;0,'BR-1 Form'!N32,IF('BR-1 Form'!M$47&gt;0,'BR-1 Form'!M32,'BR-1 Form'!L32)))))</f>
        <v>0</v>
      </c>
      <c r="K34" s="9"/>
      <c r="L34" s="9"/>
      <c r="M34" s="9"/>
      <c r="N34" s="9"/>
      <c r="O34" s="21">
        <f>IF('BR-1 Form'!Z$47&gt;0,'BR-1 Form'!Z32,IF('BR-1 Form'!Y$47&gt;0,'BR-1 Form'!Y32,IF('BR-1 Form'!X$47&gt;0,'BR-1 Form'!X32,IF('BR-1 Form'!W$47&gt;0,'BR-1 Form'!W32,IF('BR-1 Form'!V$47&gt;0,'BR-1 Form'!V32,'BR-1 Form'!U32)))))</f>
        <v>0</v>
      </c>
      <c r="P34" s="9"/>
      <c r="Q34" s="9"/>
      <c r="R34" s="9"/>
      <c r="S34" s="9"/>
      <c r="X34" s="148" t="e">
        <f t="shared" si="3"/>
        <v>#DIV/0!</v>
      </c>
      <c r="Y34" s="148">
        <f t="shared" si="4"/>
        <v>0</v>
      </c>
      <c r="Z34" s="148">
        <f t="shared" si="5"/>
        <v>0</v>
      </c>
    </row>
    <row r="35" spans="1:26" s="6" customFormat="1" ht="15.75" thickBot="1">
      <c r="A35" s="144" t="str">
        <f>'Budget Form'!B33</f>
        <v>Staff Development</v>
      </c>
      <c r="B35" s="21">
        <f>IF('BR-1 Form'!H$47&gt;0,'BR-1 Form'!H33,IF('BR-1 Form'!G$47&gt;0,'BR-1 Form'!G33,IF('BR-1 Form'!F$47&gt;0,'BR-1 Form'!F33,IF('BR-1 Form'!E$47&gt;0,'BR-1 Form'!E33,IF('BR-1 Form'!D$47&gt;0,'BR-1 Form'!D33,'BR-1 Form'!C33)))))</f>
        <v>0</v>
      </c>
      <c r="C35" s="9"/>
      <c r="D35" s="9"/>
      <c r="E35" s="9"/>
      <c r="F35" s="9"/>
      <c r="G35" s="146">
        <f t="shared" si="0"/>
        <v>0</v>
      </c>
      <c r="H35" s="147">
        <f t="shared" si="1"/>
        <v>0</v>
      </c>
      <c r="I35" s="380" t="str">
        <f t="shared" si="2"/>
        <v> </v>
      </c>
      <c r="J35" s="21">
        <f>IF('BR-1 Form'!Q$47&gt;0,'BR-1 Form'!Q33,IF('BR-1 Form'!P$47&gt;0,'BR-1 Form'!P33,IF('BR-1 Form'!O$47&gt;0,'BR-1 Form'!O33,IF('BR-1 Form'!N$47&gt;0,'BR-1 Form'!N33,IF('BR-1 Form'!M$47&gt;0,'BR-1 Form'!M33,'BR-1 Form'!L33)))))</f>
        <v>0</v>
      </c>
      <c r="K35" s="9"/>
      <c r="L35" s="9"/>
      <c r="M35" s="9"/>
      <c r="N35" s="9"/>
      <c r="O35" s="21">
        <f>IF('BR-1 Form'!Z$47&gt;0,'BR-1 Form'!Z33,IF('BR-1 Form'!Y$47&gt;0,'BR-1 Form'!Y33,IF('BR-1 Form'!X$47&gt;0,'BR-1 Form'!X33,IF('BR-1 Form'!W$47&gt;0,'BR-1 Form'!W33,IF('BR-1 Form'!V$47&gt;0,'BR-1 Form'!V33,'BR-1 Form'!U33)))))</f>
        <v>0</v>
      </c>
      <c r="P35" s="9"/>
      <c r="Q35" s="9"/>
      <c r="R35" s="9"/>
      <c r="S35" s="9"/>
      <c r="X35" s="148" t="e">
        <f t="shared" si="3"/>
        <v>#DIV/0!</v>
      </c>
      <c r="Y35" s="148">
        <f t="shared" si="4"/>
        <v>0</v>
      </c>
      <c r="Z35" s="148">
        <f t="shared" si="5"/>
        <v>0</v>
      </c>
    </row>
    <row r="36" spans="1:26" s="6" customFormat="1" ht="15.75" thickBot="1">
      <c r="A36" s="144" t="str">
        <f>'Budget Form'!B34</f>
        <v>Telephone</v>
      </c>
      <c r="B36" s="21">
        <f>IF('BR-1 Form'!H$47&gt;0,'BR-1 Form'!H34,IF('BR-1 Form'!G$47&gt;0,'BR-1 Form'!G34,IF('BR-1 Form'!F$47&gt;0,'BR-1 Form'!F34,IF('BR-1 Form'!E$47&gt;0,'BR-1 Form'!E34,IF('BR-1 Form'!D$47&gt;0,'BR-1 Form'!D34,'BR-1 Form'!C34)))))</f>
        <v>0</v>
      </c>
      <c r="C36" s="9"/>
      <c r="D36" s="9"/>
      <c r="E36" s="9"/>
      <c r="F36" s="9"/>
      <c r="G36" s="146">
        <f t="shared" si="0"/>
        <v>0</v>
      </c>
      <c r="H36" s="147">
        <f t="shared" si="1"/>
        <v>0</v>
      </c>
      <c r="I36" s="380" t="str">
        <f t="shared" si="2"/>
        <v> </v>
      </c>
      <c r="J36" s="21">
        <f>IF('BR-1 Form'!Q$47&gt;0,'BR-1 Form'!Q34,IF('BR-1 Form'!P$47&gt;0,'BR-1 Form'!P34,IF('BR-1 Form'!O$47&gt;0,'BR-1 Form'!O34,IF('BR-1 Form'!N$47&gt;0,'BR-1 Form'!N34,IF('BR-1 Form'!M$47&gt;0,'BR-1 Form'!M34,'BR-1 Form'!L34)))))</f>
        <v>0</v>
      </c>
      <c r="K36" s="9"/>
      <c r="L36" s="9"/>
      <c r="M36" s="9"/>
      <c r="N36" s="9"/>
      <c r="O36" s="21">
        <f>IF('BR-1 Form'!Z$47&gt;0,'BR-1 Form'!Z34,IF('BR-1 Form'!Y$47&gt;0,'BR-1 Form'!Y34,IF('BR-1 Form'!X$47&gt;0,'BR-1 Form'!X34,IF('BR-1 Form'!W$47&gt;0,'BR-1 Form'!W34,IF('BR-1 Form'!V$47&gt;0,'BR-1 Form'!V34,'BR-1 Form'!U34)))))</f>
        <v>0</v>
      </c>
      <c r="P36" s="9"/>
      <c r="Q36" s="9"/>
      <c r="R36" s="9"/>
      <c r="S36" s="9"/>
      <c r="X36" s="148" t="e">
        <f t="shared" si="3"/>
        <v>#DIV/0!</v>
      </c>
      <c r="Y36" s="148">
        <f t="shared" si="4"/>
        <v>0</v>
      </c>
      <c r="Z36" s="148">
        <f t="shared" si="5"/>
        <v>0</v>
      </c>
    </row>
    <row r="37" spans="1:26" s="6" customFormat="1" ht="15.75" thickBot="1">
      <c r="A37" s="144" t="str">
        <f>'Budget Form'!B35</f>
        <v>Teleph: Cell/Pager</v>
      </c>
      <c r="B37" s="21">
        <f>IF('BR-1 Form'!H$47&gt;0,'BR-1 Form'!H35,IF('BR-1 Form'!G$47&gt;0,'BR-1 Form'!G35,IF('BR-1 Form'!F$47&gt;0,'BR-1 Form'!F35,IF('BR-1 Form'!E$47&gt;0,'BR-1 Form'!E35,IF('BR-1 Form'!D$47&gt;0,'BR-1 Form'!D35,'BR-1 Form'!C35)))))</f>
        <v>0</v>
      </c>
      <c r="C37" s="9"/>
      <c r="D37" s="9"/>
      <c r="E37" s="9"/>
      <c r="F37" s="9"/>
      <c r="G37" s="146">
        <f t="shared" si="0"/>
        <v>0</v>
      </c>
      <c r="H37" s="147">
        <f t="shared" si="1"/>
        <v>0</v>
      </c>
      <c r="I37" s="380" t="str">
        <f t="shared" si="2"/>
        <v> </v>
      </c>
      <c r="J37" s="21">
        <f>IF('BR-1 Form'!Q$47&gt;0,'BR-1 Form'!Q35,IF('BR-1 Form'!P$47&gt;0,'BR-1 Form'!P35,IF('BR-1 Form'!O$47&gt;0,'BR-1 Form'!O35,IF('BR-1 Form'!N$47&gt;0,'BR-1 Form'!N35,IF('BR-1 Form'!M$47&gt;0,'BR-1 Form'!M35,'BR-1 Form'!L35)))))</f>
        <v>0</v>
      </c>
      <c r="K37" s="9"/>
      <c r="L37" s="9"/>
      <c r="M37" s="9"/>
      <c r="N37" s="9"/>
      <c r="O37" s="21">
        <f>IF('BR-1 Form'!Z$47&gt;0,'BR-1 Form'!Z35,IF('BR-1 Form'!Y$47&gt;0,'BR-1 Form'!Y35,IF('BR-1 Form'!X$47&gt;0,'BR-1 Form'!X35,IF('BR-1 Form'!W$47&gt;0,'BR-1 Form'!W35,IF('BR-1 Form'!V$47&gt;0,'BR-1 Form'!V35,'BR-1 Form'!U35)))))</f>
        <v>0</v>
      </c>
      <c r="P37" s="9"/>
      <c r="Q37" s="9"/>
      <c r="R37" s="9"/>
      <c r="S37" s="9"/>
      <c r="X37" s="148" t="e">
        <f t="shared" si="3"/>
        <v>#DIV/0!</v>
      </c>
      <c r="Y37" s="148">
        <f t="shared" si="4"/>
        <v>0</v>
      </c>
      <c r="Z37" s="148">
        <f t="shared" si="5"/>
        <v>0</v>
      </c>
    </row>
    <row r="38" spans="1:26" s="6" customFormat="1" ht="15.75" thickBot="1">
      <c r="A38" s="144" t="str">
        <f>'Budget Form'!B36</f>
        <v>Transport/Travel</v>
      </c>
      <c r="B38" s="21">
        <f>IF('BR-1 Form'!H$47&gt;0,'BR-1 Form'!H36,IF('BR-1 Form'!G$47&gt;0,'BR-1 Form'!G36,IF('BR-1 Form'!F$47&gt;0,'BR-1 Form'!F36,IF('BR-1 Form'!E$47&gt;0,'BR-1 Form'!E36,IF('BR-1 Form'!D$47&gt;0,'BR-1 Form'!D36,'BR-1 Form'!C36)))))</f>
        <v>0</v>
      </c>
      <c r="C38" s="9"/>
      <c r="D38" s="9"/>
      <c r="E38" s="9"/>
      <c r="F38" s="9"/>
      <c r="G38" s="146">
        <f t="shared" si="0"/>
        <v>0</v>
      </c>
      <c r="H38" s="147">
        <f t="shared" si="1"/>
        <v>0</v>
      </c>
      <c r="I38" s="380" t="str">
        <f t="shared" si="2"/>
        <v> </v>
      </c>
      <c r="J38" s="21">
        <f>IF('BR-1 Form'!Q$47&gt;0,'BR-1 Form'!Q36,IF('BR-1 Form'!P$47&gt;0,'BR-1 Form'!P36,IF('BR-1 Form'!O$47&gt;0,'BR-1 Form'!O36,IF('BR-1 Form'!N$47&gt;0,'BR-1 Form'!N36,IF('BR-1 Form'!M$47&gt;0,'BR-1 Form'!M36,'BR-1 Form'!L36)))))</f>
        <v>0</v>
      </c>
      <c r="K38" s="9"/>
      <c r="L38" s="9"/>
      <c r="M38" s="9"/>
      <c r="N38" s="9"/>
      <c r="O38" s="21">
        <f>IF('BR-1 Form'!Z$47&gt;0,'BR-1 Form'!Z36,IF('BR-1 Form'!Y$47&gt;0,'BR-1 Form'!Y36,IF('BR-1 Form'!X$47&gt;0,'BR-1 Form'!X36,IF('BR-1 Form'!W$47&gt;0,'BR-1 Form'!W36,IF('BR-1 Form'!V$47&gt;0,'BR-1 Form'!V36,'BR-1 Form'!U36)))))</f>
        <v>0</v>
      </c>
      <c r="P38" s="9"/>
      <c r="Q38" s="9"/>
      <c r="R38" s="9"/>
      <c r="S38" s="9"/>
      <c r="X38" s="148" t="e">
        <f t="shared" si="3"/>
        <v>#DIV/0!</v>
      </c>
      <c r="Y38" s="148">
        <f t="shared" si="4"/>
        <v>0</v>
      </c>
      <c r="Z38" s="148">
        <f t="shared" si="5"/>
        <v>0</v>
      </c>
    </row>
    <row r="39" spans="1:26" s="6" customFormat="1" ht="15.75" thickBot="1">
      <c r="A39" s="144" t="str">
        <f>'Budget Form'!B37</f>
        <v>Utilities</v>
      </c>
      <c r="B39" s="21">
        <f>IF('BR-1 Form'!H$47&gt;0,'BR-1 Form'!H37,IF('BR-1 Form'!G$47&gt;0,'BR-1 Form'!G37,IF('BR-1 Form'!F$47&gt;0,'BR-1 Form'!F37,IF('BR-1 Form'!E$47&gt;0,'BR-1 Form'!E37,IF('BR-1 Form'!D$47&gt;0,'BR-1 Form'!D37,'BR-1 Form'!C37)))))</f>
        <v>0</v>
      </c>
      <c r="C39" s="9"/>
      <c r="D39" s="9"/>
      <c r="E39" s="9"/>
      <c r="F39" s="9"/>
      <c r="G39" s="146">
        <f t="shared" si="0"/>
        <v>0</v>
      </c>
      <c r="H39" s="147">
        <f t="shared" si="1"/>
        <v>0</v>
      </c>
      <c r="I39" s="380" t="str">
        <f t="shared" si="2"/>
        <v> </v>
      </c>
      <c r="J39" s="21">
        <f>IF('BR-1 Form'!Q$47&gt;0,'BR-1 Form'!Q37,IF('BR-1 Form'!P$47&gt;0,'BR-1 Form'!P37,IF('BR-1 Form'!O$47&gt;0,'BR-1 Form'!O37,IF('BR-1 Form'!N$47&gt;0,'BR-1 Form'!N37,IF('BR-1 Form'!M$47&gt;0,'BR-1 Form'!M37,'BR-1 Form'!L37)))))</f>
        <v>0</v>
      </c>
      <c r="K39" s="9"/>
      <c r="L39" s="9"/>
      <c r="M39" s="9"/>
      <c r="N39" s="9"/>
      <c r="O39" s="21">
        <f>IF('BR-1 Form'!Z$47&gt;0,'BR-1 Form'!Z37,IF('BR-1 Form'!Y$47&gt;0,'BR-1 Form'!Y37,IF('BR-1 Form'!X$47&gt;0,'BR-1 Form'!X37,IF('BR-1 Form'!W$47&gt;0,'BR-1 Form'!W37,IF('BR-1 Form'!V$47&gt;0,'BR-1 Form'!V37,'BR-1 Form'!U37)))))</f>
        <v>0</v>
      </c>
      <c r="P39" s="9"/>
      <c r="Q39" s="9"/>
      <c r="R39" s="9"/>
      <c r="S39" s="9"/>
      <c r="X39" s="148" t="e">
        <f t="shared" si="3"/>
        <v>#DIV/0!</v>
      </c>
      <c r="Y39" s="148">
        <f t="shared" si="4"/>
        <v>0</v>
      </c>
      <c r="Z39" s="148">
        <f t="shared" si="5"/>
        <v>0</v>
      </c>
    </row>
    <row r="40" spans="1:26" s="6" customFormat="1" ht="15.75" thickBot="1">
      <c r="A40" s="144" t="str">
        <f>'Budget Form'!B38</f>
        <v>Volunteer In-Kind</v>
      </c>
      <c r="B40" s="21">
        <f>IF('BR-1 Form'!H$47&gt;0,'BR-1 Form'!H38,IF('BR-1 Form'!G$47&gt;0,'BR-1 Form'!G38,IF('BR-1 Form'!F$47&gt;0,'BR-1 Form'!F38,IF('BR-1 Form'!E$47&gt;0,'BR-1 Form'!E38,IF('BR-1 Form'!D$47&gt;0,'BR-1 Form'!D38,'BR-1 Form'!C38)))))</f>
        <v>0</v>
      </c>
      <c r="C40" s="9"/>
      <c r="D40" s="9"/>
      <c r="E40" s="9"/>
      <c r="F40" s="9"/>
      <c r="G40" s="146">
        <f t="shared" si="0"/>
        <v>0</v>
      </c>
      <c r="H40" s="147">
        <f t="shared" si="1"/>
        <v>0</v>
      </c>
      <c r="I40" s="380" t="str">
        <f t="shared" si="2"/>
        <v> </v>
      </c>
      <c r="J40" s="21">
        <f>IF('BR-1 Form'!Q$47&gt;0,'BR-1 Form'!Q38,IF('BR-1 Form'!P$47&gt;0,'BR-1 Form'!P38,IF('BR-1 Form'!O$47&gt;0,'BR-1 Form'!O38,IF('BR-1 Form'!N$47&gt;0,'BR-1 Form'!N38,IF('BR-1 Form'!M$47&gt;0,'BR-1 Form'!M38,'BR-1 Form'!L38)))))</f>
        <v>0</v>
      </c>
      <c r="K40" s="9"/>
      <c r="L40" s="9"/>
      <c r="M40" s="9"/>
      <c r="N40" s="9"/>
      <c r="O40" s="21">
        <f>IF('BR-1 Form'!Z$47&gt;0,'BR-1 Form'!Z38,IF('BR-1 Form'!Y$47&gt;0,'BR-1 Form'!Y38,IF('BR-1 Form'!X$47&gt;0,'BR-1 Form'!X38,IF('BR-1 Form'!W$47&gt;0,'BR-1 Form'!W38,IF('BR-1 Form'!V$47&gt;0,'BR-1 Form'!V38,'BR-1 Form'!U38)))))</f>
        <v>0</v>
      </c>
      <c r="P40" s="9"/>
      <c r="Q40" s="9"/>
      <c r="R40" s="9"/>
      <c r="S40" s="9"/>
      <c r="X40" s="148" t="e">
        <f t="shared" si="3"/>
        <v>#DIV/0!</v>
      </c>
      <c r="Y40" s="148">
        <f t="shared" si="4"/>
        <v>0</v>
      </c>
      <c r="Z40" s="148">
        <f t="shared" si="5"/>
        <v>0</v>
      </c>
    </row>
    <row r="41" spans="1:26" s="6" customFormat="1" ht="15.75" thickBot="1">
      <c r="A41" s="144" t="str">
        <f>'Budget Form'!B39</f>
        <v>Red</v>
      </c>
      <c r="B41" s="21">
        <f>IF('BR-1 Form'!H$47&gt;0,'BR-1 Form'!H39,IF('BR-1 Form'!G$47&gt;0,'BR-1 Form'!G39,IF('BR-1 Form'!F$47&gt;0,'BR-1 Form'!F39,IF('BR-1 Form'!E$47&gt;0,'BR-1 Form'!E39,IF('BR-1 Form'!D$47&gt;0,'BR-1 Form'!D39,'BR-1 Form'!C39)))))</f>
        <v>0</v>
      </c>
      <c r="C41" s="9"/>
      <c r="D41" s="9"/>
      <c r="E41" s="9"/>
      <c r="F41" s="9"/>
      <c r="G41" s="146">
        <f t="shared" si="0"/>
        <v>0</v>
      </c>
      <c r="H41" s="147">
        <f t="shared" si="1"/>
        <v>0</v>
      </c>
      <c r="I41" s="380" t="str">
        <f t="shared" si="2"/>
        <v> </v>
      </c>
      <c r="J41" s="21">
        <f>IF('BR-1 Form'!Q$47&gt;0,'BR-1 Form'!Q39,IF('BR-1 Form'!P$47&gt;0,'BR-1 Form'!P39,IF('BR-1 Form'!O$47&gt;0,'BR-1 Form'!O39,IF('BR-1 Form'!N$47&gt;0,'BR-1 Form'!N39,IF('BR-1 Form'!M$47&gt;0,'BR-1 Form'!M39,'BR-1 Form'!L39)))))</f>
        <v>0</v>
      </c>
      <c r="K41" s="9"/>
      <c r="L41" s="9"/>
      <c r="M41" s="9"/>
      <c r="N41" s="9"/>
      <c r="O41" s="21">
        <f>IF('BR-1 Form'!Z$47&gt;0,'BR-1 Form'!Z39,IF('BR-1 Form'!Y$47&gt;0,'BR-1 Form'!Y39,IF('BR-1 Form'!X$47&gt;0,'BR-1 Form'!X39,IF('BR-1 Form'!W$47&gt;0,'BR-1 Form'!W39,IF('BR-1 Form'!V$47&gt;0,'BR-1 Form'!V39,'BR-1 Form'!U39)))))</f>
        <v>0</v>
      </c>
      <c r="P41" s="9"/>
      <c r="Q41" s="9"/>
      <c r="R41" s="9"/>
      <c r="S41" s="9"/>
      <c r="X41" s="148" t="e">
        <f t="shared" si="3"/>
        <v>#DIV/0!</v>
      </c>
      <c r="Y41" s="148">
        <f t="shared" si="4"/>
        <v>0</v>
      </c>
      <c r="Z41" s="148">
        <f t="shared" si="5"/>
        <v>0</v>
      </c>
    </row>
    <row r="42" spans="1:26" s="6" customFormat="1" ht="15.75" thickBot="1">
      <c r="A42" s="144" t="str">
        <f>'Budget Form'!B40</f>
        <v>Yellow</v>
      </c>
      <c r="B42" s="21">
        <f>IF('BR-1 Form'!H$47&gt;0,'BR-1 Form'!H40,IF('BR-1 Form'!G$47&gt;0,'BR-1 Form'!G40,IF('BR-1 Form'!F$47&gt;0,'BR-1 Form'!F40,IF('BR-1 Form'!E$47&gt;0,'BR-1 Form'!E40,IF('BR-1 Form'!D$47&gt;0,'BR-1 Form'!D40,'BR-1 Form'!C40)))))</f>
        <v>0</v>
      </c>
      <c r="C42" s="9"/>
      <c r="D42" s="9"/>
      <c r="E42" s="9"/>
      <c r="F42" s="9"/>
      <c r="G42" s="146">
        <f t="shared" si="0"/>
        <v>0</v>
      </c>
      <c r="H42" s="147">
        <f t="shared" si="1"/>
        <v>0</v>
      </c>
      <c r="I42" s="380" t="str">
        <f t="shared" si="2"/>
        <v> </v>
      </c>
      <c r="J42" s="21">
        <f>IF('BR-1 Form'!Q$47&gt;0,'BR-1 Form'!Q40,IF('BR-1 Form'!P$47&gt;0,'BR-1 Form'!P40,IF('BR-1 Form'!O$47&gt;0,'BR-1 Form'!O40,IF('BR-1 Form'!N$47&gt;0,'BR-1 Form'!N40,IF('BR-1 Form'!M$47&gt;0,'BR-1 Form'!M40,'BR-1 Form'!L40)))))</f>
        <v>0</v>
      </c>
      <c r="K42" s="9"/>
      <c r="L42" s="9"/>
      <c r="M42" s="9"/>
      <c r="N42" s="9"/>
      <c r="O42" s="21">
        <f>IF('BR-1 Form'!Z$47&gt;0,'BR-1 Form'!Z40,IF('BR-1 Form'!Y$47&gt;0,'BR-1 Form'!Y40,IF('BR-1 Form'!X$47&gt;0,'BR-1 Form'!X40,IF('BR-1 Form'!W$47&gt;0,'BR-1 Form'!W40,IF('BR-1 Form'!V$47&gt;0,'BR-1 Form'!V40,'BR-1 Form'!U40)))))</f>
        <v>0</v>
      </c>
      <c r="P42" s="9"/>
      <c r="Q42" s="9"/>
      <c r="R42" s="9"/>
      <c r="S42" s="9"/>
      <c r="X42" s="148" t="e">
        <f t="shared" si="3"/>
        <v>#DIV/0!</v>
      </c>
      <c r="Y42" s="148">
        <f t="shared" si="4"/>
        <v>0</v>
      </c>
      <c r="Z42" s="148">
        <f t="shared" si="5"/>
        <v>0</v>
      </c>
    </row>
    <row r="43" spans="1:26" s="6" customFormat="1" ht="15.75" thickBot="1">
      <c r="A43" s="144" t="str">
        <f>'Budget Form'!B41</f>
        <v>Brown</v>
      </c>
      <c r="B43" s="21">
        <f>IF('BR-1 Form'!H$47&gt;0,'BR-1 Form'!H41,IF('BR-1 Form'!G$47&gt;0,'BR-1 Form'!G41,IF('BR-1 Form'!F$47&gt;0,'BR-1 Form'!F41,IF('BR-1 Form'!E$47&gt;0,'BR-1 Form'!E41,IF('BR-1 Form'!D$47&gt;0,'BR-1 Form'!D41,'BR-1 Form'!C41)))))</f>
        <v>0</v>
      </c>
      <c r="C43" s="9"/>
      <c r="D43" s="9"/>
      <c r="E43" s="9"/>
      <c r="F43" s="9"/>
      <c r="G43" s="146">
        <f aca="true" t="shared" si="6" ref="G43:G48">SUM(C43:F43)</f>
        <v>0</v>
      </c>
      <c r="H43" s="147">
        <f aca="true" t="shared" si="7" ref="H43:H48">SUM(B43-G43)</f>
        <v>0</v>
      </c>
      <c r="I43" s="380" t="str">
        <f t="shared" si="2"/>
        <v> </v>
      </c>
      <c r="J43" s="21">
        <f>IF('BR-1 Form'!Q$47&gt;0,'BR-1 Form'!Q41,IF('BR-1 Form'!P$47&gt;0,'BR-1 Form'!P41,IF('BR-1 Form'!O$47&gt;0,'BR-1 Form'!O41,IF('BR-1 Form'!N$47&gt;0,'BR-1 Form'!N41,IF('BR-1 Form'!M$47&gt;0,'BR-1 Form'!M41,'BR-1 Form'!L41)))))</f>
        <v>0</v>
      </c>
      <c r="K43" s="9"/>
      <c r="L43" s="9"/>
      <c r="M43" s="9"/>
      <c r="N43" s="9"/>
      <c r="O43" s="21">
        <f>IF('BR-1 Form'!Z$47&gt;0,'BR-1 Form'!Z41,IF('BR-1 Form'!Y$47&gt;0,'BR-1 Form'!Y41,IF('BR-1 Form'!X$47&gt;0,'BR-1 Form'!X41,IF('BR-1 Form'!W$47&gt;0,'BR-1 Form'!W41,IF('BR-1 Form'!V$47&gt;0,'BR-1 Form'!V41,'BR-1 Form'!U41)))))</f>
        <v>0</v>
      </c>
      <c r="P43" s="9"/>
      <c r="Q43" s="9"/>
      <c r="R43" s="9"/>
      <c r="S43" s="9"/>
      <c r="X43" s="148" t="e">
        <f aca="true" t="shared" si="8" ref="X43:X48">G43/B43</f>
        <v>#DIV/0!</v>
      </c>
      <c r="Y43" s="148">
        <f aca="true" t="shared" si="9" ref="Y43:Y48">IF(ISERR($X43),$G43*0.01,$X43)</f>
        <v>0</v>
      </c>
      <c r="Z43" s="148">
        <f t="shared" si="5"/>
        <v>0</v>
      </c>
    </row>
    <row r="44" spans="1:26" s="6" customFormat="1" ht="15.75" thickBot="1">
      <c r="A44" s="144" t="str">
        <f>'Budget Form'!B42</f>
        <v>Green</v>
      </c>
      <c r="B44" s="21">
        <f>IF('BR-1 Form'!H$47&gt;0,'BR-1 Form'!H42,IF('BR-1 Form'!G$47&gt;0,'BR-1 Form'!G42,IF('BR-1 Form'!F$47&gt;0,'BR-1 Form'!F42,IF('BR-1 Form'!E$47&gt;0,'BR-1 Form'!E42,IF('BR-1 Form'!D$47&gt;0,'BR-1 Form'!D42,'BR-1 Form'!C42)))))</f>
        <v>0</v>
      </c>
      <c r="C44" s="9"/>
      <c r="D44" s="9"/>
      <c r="E44" s="9"/>
      <c r="F44" s="9"/>
      <c r="G44" s="146">
        <f t="shared" si="6"/>
        <v>0</v>
      </c>
      <c r="H44" s="147">
        <f t="shared" si="7"/>
        <v>0</v>
      </c>
      <c r="I44" s="380" t="str">
        <f t="shared" si="2"/>
        <v> </v>
      </c>
      <c r="J44" s="21">
        <f>IF('BR-1 Form'!Q$47&gt;0,'BR-1 Form'!Q42,IF('BR-1 Form'!P$47&gt;0,'BR-1 Form'!P42,IF('BR-1 Form'!O$47&gt;0,'BR-1 Form'!O42,IF('BR-1 Form'!N$47&gt;0,'BR-1 Form'!N42,IF('BR-1 Form'!M$47&gt;0,'BR-1 Form'!M42,'BR-1 Form'!L42)))))</f>
        <v>0</v>
      </c>
      <c r="K44" s="9"/>
      <c r="L44" s="9"/>
      <c r="M44" s="9"/>
      <c r="N44" s="9"/>
      <c r="O44" s="21">
        <f>IF('BR-1 Form'!Z$47&gt;0,'BR-1 Form'!Z42,IF('BR-1 Form'!Y$47&gt;0,'BR-1 Form'!Y42,IF('BR-1 Form'!X$47&gt;0,'BR-1 Form'!X42,IF('BR-1 Form'!W$47&gt;0,'BR-1 Form'!W42,IF('BR-1 Form'!V$47&gt;0,'BR-1 Form'!V42,'BR-1 Form'!U42)))))</f>
        <v>0</v>
      </c>
      <c r="P44" s="9"/>
      <c r="Q44" s="9"/>
      <c r="R44" s="9"/>
      <c r="S44" s="9"/>
      <c r="X44" s="148" t="e">
        <f t="shared" si="8"/>
        <v>#DIV/0!</v>
      </c>
      <c r="Y44" s="148">
        <f t="shared" si="9"/>
        <v>0</v>
      </c>
      <c r="Z44" s="148">
        <f t="shared" si="5"/>
        <v>0</v>
      </c>
    </row>
    <row r="45" spans="1:26" s="6" customFormat="1" ht="15.75" thickBot="1">
      <c r="A45" s="144" t="str">
        <f>'Budget Form'!B43</f>
        <v>Pink</v>
      </c>
      <c r="B45" s="21">
        <f>IF('BR-1 Form'!H$47&gt;0,'BR-1 Form'!H43,IF('BR-1 Form'!G$47&gt;0,'BR-1 Form'!G43,IF('BR-1 Form'!F$47&gt;0,'BR-1 Form'!F43,IF('BR-1 Form'!E$47&gt;0,'BR-1 Form'!E43,IF('BR-1 Form'!D$47&gt;0,'BR-1 Form'!D43,'BR-1 Form'!C43)))))</f>
        <v>0</v>
      </c>
      <c r="C45" s="9"/>
      <c r="D45" s="9"/>
      <c r="E45" s="9"/>
      <c r="F45" s="9"/>
      <c r="G45" s="146">
        <f t="shared" si="6"/>
        <v>0</v>
      </c>
      <c r="H45" s="147">
        <f t="shared" si="7"/>
        <v>0</v>
      </c>
      <c r="I45" s="380" t="str">
        <f t="shared" si="2"/>
        <v> </v>
      </c>
      <c r="J45" s="21">
        <f>IF('BR-1 Form'!Q$47&gt;0,'BR-1 Form'!Q43,IF('BR-1 Form'!P$47&gt;0,'BR-1 Form'!P43,IF('BR-1 Form'!O$47&gt;0,'BR-1 Form'!O43,IF('BR-1 Form'!N$47&gt;0,'BR-1 Form'!N43,IF('BR-1 Form'!M$47&gt;0,'BR-1 Form'!M43,'BR-1 Form'!L43)))))</f>
        <v>0</v>
      </c>
      <c r="K45" s="9"/>
      <c r="L45" s="9"/>
      <c r="M45" s="9"/>
      <c r="N45" s="9"/>
      <c r="O45" s="21">
        <f>IF('BR-1 Form'!Z$47&gt;0,'BR-1 Form'!Z43,IF('BR-1 Form'!Y$47&gt;0,'BR-1 Form'!Y43,IF('BR-1 Form'!X$47&gt;0,'BR-1 Form'!X43,IF('BR-1 Form'!W$47&gt;0,'BR-1 Form'!W43,IF('BR-1 Form'!V$47&gt;0,'BR-1 Form'!V43,'BR-1 Form'!U43)))))</f>
        <v>0</v>
      </c>
      <c r="P45" s="9"/>
      <c r="Q45" s="9"/>
      <c r="R45" s="9"/>
      <c r="S45" s="9"/>
      <c r="X45" s="148" t="e">
        <f t="shared" si="8"/>
        <v>#DIV/0!</v>
      </c>
      <c r="Y45" s="148">
        <f t="shared" si="9"/>
        <v>0</v>
      </c>
      <c r="Z45" s="148">
        <f t="shared" si="5"/>
        <v>0</v>
      </c>
    </row>
    <row r="46" spans="1:26" s="6" customFormat="1" ht="15.75" thickBot="1">
      <c r="A46" s="144" t="str">
        <f>'Budget Form'!B44</f>
        <v>Purple </v>
      </c>
      <c r="B46" s="21">
        <f>IF('BR-1 Form'!H$47&gt;0,'BR-1 Form'!H44,IF('BR-1 Form'!G$47&gt;0,'BR-1 Form'!G44,IF('BR-1 Form'!F$47&gt;0,'BR-1 Form'!F44,IF('BR-1 Form'!E$47&gt;0,'BR-1 Form'!E44,IF('BR-1 Form'!D$47&gt;0,'BR-1 Form'!D44,'BR-1 Form'!C44)))))</f>
        <v>0</v>
      </c>
      <c r="C46" s="9"/>
      <c r="D46" s="9"/>
      <c r="E46" s="9"/>
      <c r="F46" s="9"/>
      <c r="G46" s="146">
        <f t="shared" si="6"/>
        <v>0</v>
      </c>
      <c r="H46" s="147">
        <f t="shared" si="7"/>
        <v>0</v>
      </c>
      <c r="I46" s="380" t="str">
        <f t="shared" si="2"/>
        <v> </v>
      </c>
      <c r="J46" s="21">
        <f>IF('BR-1 Form'!Q$47&gt;0,'BR-1 Form'!Q44,IF('BR-1 Form'!P$47&gt;0,'BR-1 Form'!P44,IF('BR-1 Form'!O$47&gt;0,'BR-1 Form'!O44,IF('BR-1 Form'!N$47&gt;0,'BR-1 Form'!N44,IF('BR-1 Form'!M$47&gt;0,'BR-1 Form'!M44,'BR-1 Form'!L44)))))</f>
        <v>0</v>
      </c>
      <c r="K46" s="9"/>
      <c r="L46" s="9"/>
      <c r="M46" s="9"/>
      <c r="N46" s="9"/>
      <c r="O46" s="21">
        <f>IF('BR-1 Form'!Z$47&gt;0,'BR-1 Form'!Z44,IF('BR-1 Form'!Y$47&gt;0,'BR-1 Form'!Y44,IF('BR-1 Form'!X$47&gt;0,'BR-1 Form'!X44,IF('BR-1 Form'!W$47&gt;0,'BR-1 Form'!W44,IF('BR-1 Form'!V$47&gt;0,'BR-1 Form'!V44,'BR-1 Form'!U44)))))</f>
        <v>0</v>
      </c>
      <c r="P46" s="9"/>
      <c r="Q46" s="9"/>
      <c r="R46" s="9"/>
      <c r="S46" s="9"/>
      <c r="X46" s="148" t="e">
        <f t="shared" si="8"/>
        <v>#DIV/0!</v>
      </c>
      <c r="Y46" s="148">
        <f t="shared" si="9"/>
        <v>0</v>
      </c>
      <c r="Z46" s="148">
        <f t="shared" si="5"/>
        <v>0</v>
      </c>
    </row>
    <row r="47" spans="1:26" s="6" customFormat="1" ht="15.75" thickBot="1">
      <c r="A47" s="144" t="str">
        <f>'Budget Form'!B45</f>
        <v>Orange</v>
      </c>
      <c r="B47" s="21">
        <f>IF('BR-1 Form'!H$47&gt;0,'BR-1 Form'!H45,IF('BR-1 Form'!G$47&gt;0,'BR-1 Form'!G45,IF('BR-1 Form'!F$47&gt;0,'BR-1 Form'!F45,IF('BR-1 Form'!E$47&gt;0,'BR-1 Form'!E45,IF('BR-1 Form'!D$47&gt;0,'BR-1 Form'!D45,'BR-1 Form'!C45)))))</f>
        <v>0</v>
      </c>
      <c r="C47" s="9"/>
      <c r="D47" s="9"/>
      <c r="E47" s="9"/>
      <c r="F47" s="9"/>
      <c r="G47" s="146">
        <f t="shared" si="6"/>
        <v>0</v>
      </c>
      <c r="H47" s="147">
        <f t="shared" si="7"/>
        <v>0</v>
      </c>
      <c r="I47" s="380" t="str">
        <f t="shared" si="2"/>
        <v> </v>
      </c>
      <c r="J47" s="21">
        <f>IF('BR-1 Form'!Q$47&gt;0,'BR-1 Form'!Q45,IF('BR-1 Form'!P$47&gt;0,'BR-1 Form'!P45,IF('BR-1 Form'!O$47&gt;0,'BR-1 Form'!O45,IF('BR-1 Form'!N$47&gt;0,'BR-1 Form'!N45,IF('BR-1 Form'!M$47&gt;0,'BR-1 Form'!M45,'BR-1 Form'!L45)))))</f>
        <v>0</v>
      </c>
      <c r="K47" s="9"/>
      <c r="L47" s="9"/>
      <c r="M47" s="9"/>
      <c r="N47" s="9"/>
      <c r="O47" s="21">
        <f>IF('BR-1 Form'!Z$47&gt;0,'BR-1 Form'!Z45,IF('BR-1 Form'!Y$47&gt;0,'BR-1 Form'!Y45,IF('BR-1 Form'!X$47&gt;0,'BR-1 Form'!X45,IF('BR-1 Form'!W$47&gt;0,'BR-1 Form'!W45,IF('BR-1 Form'!V$47&gt;0,'BR-1 Form'!V45,'BR-1 Form'!U45)))))</f>
        <v>0</v>
      </c>
      <c r="P47" s="9"/>
      <c r="Q47" s="9"/>
      <c r="R47" s="9"/>
      <c r="S47" s="9"/>
      <c r="X47" s="148" t="e">
        <f t="shared" si="8"/>
        <v>#DIV/0!</v>
      </c>
      <c r="Y47" s="148">
        <f t="shared" si="9"/>
        <v>0</v>
      </c>
      <c r="Z47" s="148">
        <f t="shared" si="5"/>
        <v>0</v>
      </c>
    </row>
    <row r="48" spans="1:26" s="6" customFormat="1" ht="15.75" thickBot="1">
      <c r="A48" s="144" t="str">
        <f>IF('[1]Budget Form'!B45=0," ",'[1]Budget Form'!B45)</f>
        <v> </v>
      </c>
      <c r="B48" s="21">
        <f>IF('BR-1 Form'!H$47&gt;0,'BR-1 Form'!H46,IF('BR-1 Form'!G$47&gt;0,'BR-1 Form'!G46,IF('BR-1 Form'!F$47&gt;0,'BR-1 Form'!F46,IF('BR-1 Form'!E$47&gt;0,'BR-1 Form'!E46,IF('BR-1 Form'!D$47&gt;0,'BR-1 Form'!D46,'BR-1 Form'!C46)))))</f>
        <v>0</v>
      </c>
      <c r="C48" s="149"/>
      <c r="D48" s="150"/>
      <c r="E48" s="150"/>
      <c r="F48" s="151"/>
      <c r="G48" s="146">
        <f t="shared" si="6"/>
        <v>0</v>
      </c>
      <c r="H48" s="147">
        <f t="shared" si="7"/>
        <v>0</v>
      </c>
      <c r="I48" s="380" t="str">
        <f>IF(Z48=0," ",Z48)</f>
        <v> </v>
      </c>
      <c r="J48" s="21">
        <f>IF('BR-1 Form'!Q$47&gt;0,'BR-1 Form'!Q46,IF('BR-1 Form'!P$47&gt;0,'BR-1 Form'!P46,IF('BR-1 Form'!O$47&gt;0,'BR-1 Form'!O46,IF('BR-1 Form'!N$47&gt;0,'BR-1 Form'!N46,IF('BR-1 Form'!M$47&gt;0,'BR-1 Form'!M46,'BR-1 Form'!L46)))))</f>
        <v>0</v>
      </c>
      <c r="K48" s="150"/>
      <c r="L48" s="150"/>
      <c r="M48" s="150"/>
      <c r="N48" s="150"/>
      <c r="O48" s="21">
        <f>IF('BR-1 Form'!Z$47&gt;0,'BR-1 Form'!Z46,IF('BR-1 Form'!Y$47&gt;0,'BR-1 Form'!Y46,IF('BR-1 Form'!X$47&gt;0,'BR-1 Form'!X46,IF('BR-1 Form'!W$47&gt;0,'BR-1 Form'!W46,IF('BR-1 Form'!V$47&gt;0,'BR-1 Form'!V46,'BR-1 Form'!U46)))))</f>
        <v>0</v>
      </c>
      <c r="P48" s="150"/>
      <c r="Q48" s="150"/>
      <c r="R48" s="150"/>
      <c r="S48" s="270"/>
      <c r="X48" s="148" t="e">
        <f t="shared" si="8"/>
        <v>#DIV/0!</v>
      </c>
      <c r="Y48" s="148">
        <f t="shared" si="9"/>
        <v>0</v>
      </c>
      <c r="Z48" s="148">
        <f t="shared" si="5"/>
        <v>0</v>
      </c>
    </row>
    <row r="49" spans="1:24" s="6" customFormat="1" ht="15.75" thickBot="1">
      <c r="A49" s="153"/>
      <c r="B49" s="153"/>
      <c r="C49" s="153"/>
      <c r="D49" s="153"/>
      <c r="E49" s="153"/>
      <c r="F49" s="154"/>
      <c r="G49" s="153"/>
      <c r="H49" s="153"/>
      <c r="I49" s="156"/>
      <c r="J49" s="154"/>
      <c r="K49" s="153"/>
      <c r="L49" s="153"/>
      <c r="M49" s="153"/>
      <c r="N49" s="153"/>
      <c r="O49" s="153"/>
      <c r="P49" s="153"/>
      <c r="Q49" s="155"/>
      <c r="R49" s="153"/>
      <c r="S49" s="154"/>
      <c r="X49" s="236"/>
    </row>
    <row r="50" spans="1:96" s="11" customFormat="1" ht="25.5" customHeight="1" thickBot="1">
      <c r="A50" s="157" t="s">
        <v>5</v>
      </c>
      <c r="B50" s="158">
        <f aca="true" t="shared" si="10" ref="B50:S50">SUM(B22:B48)</f>
        <v>0</v>
      </c>
      <c r="C50" s="158">
        <f t="shared" si="10"/>
        <v>0</v>
      </c>
      <c r="D50" s="158">
        <f t="shared" si="10"/>
        <v>0</v>
      </c>
      <c r="E50" s="158">
        <f t="shared" si="10"/>
        <v>0</v>
      </c>
      <c r="F50" s="159">
        <f t="shared" si="10"/>
        <v>0</v>
      </c>
      <c r="G50" s="158">
        <f>SUM(G22:G48)</f>
        <v>0</v>
      </c>
      <c r="H50" s="158">
        <f>SUM(H22:H48)</f>
        <v>0</v>
      </c>
      <c r="I50" s="160" t="e">
        <f>G50/B50</f>
        <v>#DIV/0!</v>
      </c>
      <c r="J50" s="158">
        <f t="shared" si="10"/>
        <v>0</v>
      </c>
      <c r="K50" s="158">
        <f t="shared" si="10"/>
        <v>0</v>
      </c>
      <c r="L50" s="158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241">
        <f t="shared" si="10"/>
        <v>0</v>
      </c>
      <c r="R50" s="241">
        <f t="shared" si="10"/>
        <v>0</v>
      </c>
      <c r="S50" s="241">
        <f t="shared" si="10"/>
        <v>0</v>
      </c>
      <c r="T50" s="6"/>
      <c r="U50" s="6"/>
      <c r="V50" s="6"/>
      <c r="W50" s="6"/>
      <c r="X50" s="23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</row>
    <row r="51" spans="1:96" s="10" customFormat="1" ht="16.5" customHeight="1">
      <c r="A51" s="161" t="s">
        <v>108</v>
      </c>
      <c r="B51" s="162"/>
      <c r="C51" s="162"/>
      <c r="D51" s="163"/>
      <c r="E51" s="163"/>
      <c r="F51" s="163"/>
      <c r="G51" s="163"/>
      <c r="H51" s="163"/>
      <c r="I51" s="169"/>
      <c r="J51" s="6"/>
      <c r="K51" s="6"/>
      <c r="L51" s="6"/>
      <c r="M51" s="6"/>
      <c r="N51" s="164"/>
      <c r="O51" s="164"/>
      <c r="P51" s="165"/>
      <c r="Q51" s="6"/>
      <c r="R51" s="6"/>
      <c r="S51" s="6"/>
      <c r="T51" s="6"/>
      <c r="U51" s="6"/>
      <c r="V51" s="6"/>
      <c r="W51" s="6"/>
      <c r="X51" s="23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</row>
    <row r="52" spans="1:14" ht="18">
      <c r="A52" s="166" t="s">
        <v>323</v>
      </c>
      <c r="B52" s="167"/>
      <c r="C52" s="167"/>
      <c r="D52" s="168"/>
      <c r="E52" s="168"/>
      <c r="F52" s="168"/>
      <c r="G52" s="168"/>
      <c r="H52" s="168"/>
      <c r="I52" s="169"/>
      <c r="K52" s="6"/>
      <c r="L52" s="6"/>
      <c r="M52" s="240" t="s">
        <v>304</v>
      </c>
      <c r="N52" s="271" t="e">
        <f>J50/B50</f>
        <v>#DIV/0!</v>
      </c>
    </row>
    <row r="53" spans="1:14" ht="18.75" thickBot="1">
      <c r="A53" s="166"/>
      <c r="B53" s="167"/>
      <c r="C53" s="167"/>
      <c r="D53" s="168"/>
      <c r="E53" s="168"/>
      <c r="F53" s="168"/>
      <c r="G53" s="168"/>
      <c r="H53" s="168"/>
      <c r="I53" s="169"/>
      <c r="M53" s="240" t="s">
        <v>305</v>
      </c>
      <c r="N53" s="289" t="e">
        <f>O50/B50</f>
        <v>#DIV/0!</v>
      </c>
    </row>
    <row r="54" spans="1:19" ht="18">
      <c r="A54" s="166"/>
      <c r="B54" s="167"/>
      <c r="C54" s="167"/>
      <c r="D54" s="168"/>
      <c r="E54" s="168"/>
      <c r="F54" s="168"/>
      <c r="G54" s="168"/>
      <c r="H54" s="168"/>
      <c r="I54" s="169"/>
      <c r="M54" s="240" t="s">
        <v>306</v>
      </c>
      <c r="N54" s="288" t="e">
        <f>N52+N53</f>
        <v>#DIV/0!</v>
      </c>
      <c r="O54" s="165"/>
      <c r="P54" s="165"/>
      <c r="Q54" s="165"/>
      <c r="R54" s="165"/>
      <c r="S54" s="165"/>
    </row>
    <row r="55" spans="1:19" ht="15.75" thickBot="1">
      <c r="A55" s="12"/>
      <c r="B55" s="13"/>
      <c r="C55" s="13"/>
      <c r="D55" s="13"/>
      <c r="E55" s="13"/>
      <c r="F55" s="13"/>
      <c r="G55" s="168"/>
      <c r="H55" s="168"/>
      <c r="I55" s="169"/>
      <c r="N55" s="165"/>
      <c r="O55" s="165"/>
      <c r="P55" s="165"/>
      <c r="Q55" s="165"/>
      <c r="R55" s="165"/>
      <c r="S55" s="165"/>
    </row>
    <row r="56" spans="1:19" ht="15">
      <c r="A56" s="170" t="s">
        <v>171</v>
      </c>
      <c r="B56" s="171"/>
      <c r="C56" s="171"/>
      <c r="D56" s="171" t="s">
        <v>36</v>
      </c>
      <c r="E56" s="168"/>
      <c r="F56" s="168"/>
      <c r="G56" s="168"/>
      <c r="H56" s="168"/>
      <c r="I56" s="169"/>
      <c r="O56" s="165"/>
      <c r="P56" s="165"/>
      <c r="Q56" s="165"/>
      <c r="R56" s="165"/>
      <c r="S56" s="165"/>
    </row>
    <row r="57" spans="1:19" ht="15">
      <c r="A57" s="170"/>
      <c r="B57" s="171"/>
      <c r="C57" s="171"/>
      <c r="D57" s="171"/>
      <c r="E57" s="168"/>
      <c r="F57" s="168"/>
      <c r="G57" s="168"/>
      <c r="H57" s="168"/>
      <c r="I57" s="169"/>
      <c r="N57" s="165"/>
      <c r="O57" s="165"/>
      <c r="P57" s="165"/>
      <c r="Q57" s="165"/>
      <c r="R57" s="165"/>
      <c r="S57" s="165"/>
    </row>
    <row r="58" spans="1:19" ht="15">
      <c r="A58" s="170"/>
      <c r="B58" s="171"/>
      <c r="C58" s="171"/>
      <c r="D58" s="171"/>
      <c r="E58" s="168"/>
      <c r="F58" s="168"/>
      <c r="G58" s="168"/>
      <c r="H58" s="168"/>
      <c r="I58" s="169"/>
      <c r="N58" s="165"/>
      <c r="O58" s="165"/>
      <c r="P58" s="165"/>
      <c r="Q58" s="165"/>
      <c r="R58" s="165"/>
      <c r="S58" s="165"/>
    </row>
    <row r="59" spans="1:19" ht="15.75" thickBot="1">
      <c r="A59" s="12"/>
      <c r="B59" s="13"/>
      <c r="C59" s="13"/>
      <c r="D59" s="458"/>
      <c r="E59" s="458"/>
      <c r="F59" s="13"/>
      <c r="G59" s="168"/>
      <c r="H59" s="168"/>
      <c r="I59" s="169"/>
      <c r="N59" s="165"/>
      <c r="O59" s="165"/>
      <c r="P59" s="165"/>
      <c r="Q59" s="165"/>
      <c r="R59" s="165"/>
      <c r="S59" s="165"/>
    </row>
    <row r="60" spans="1:19" ht="15">
      <c r="A60" s="170" t="s">
        <v>167</v>
      </c>
      <c r="B60" s="171"/>
      <c r="C60" s="171"/>
      <c r="D60" s="171" t="s">
        <v>47</v>
      </c>
      <c r="E60" s="171"/>
      <c r="F60" s="171"/>
      <c r="G60" s="168"/>
      <c r="H60" s="168"/>
      <c r="I60" s="169"/>
      <c r="N60" s="165"/>
      <c r="O60" s="165"/>
      <c r="P60" s="165"/>
      <c r="Q60" s="165"/>
      <c r="R60" s="165"/>
      <c r="S60" s="165"/>
    </row>
    <row r="61" spans="1:19" ht="15">
      <c r="A61" s="170"/>
      <c r="B61" s="171"/>
      <c r="C61" s="171"/>
      <c r="D61" s="171"/>
      <c r="E61" s="171"/>
      <c r="F61" s="171"/>
      <c r="G61" s="171"/>
      <c r="H61" s="171"/>
      <c r="I61" s="169"/>
      <c r="N61" s="165"/>
      <c r="O61" s="165"/>
      <c r="P61" s="165"/>
      <c r="Q61" s="165"/>
      <c r="R61" s="165"/>
      <c r="S61" s="165"/>
    </row>
    <row r="62" spans="1:19" ht="15.75" thickBot="1">
      <c r="A62" s="172"/>
      <c r="B62" s="173"/>
      <c r="C62" s="173"/>
      <c r="D62" s="173"/>
      <c r="E62" s="173"/>
      <c r="F62" s="173"/>
      <c r="G62" s="173"/>
      <c r="H62" s="173"/>
      <c r="I62" s="174"/>
      <c r="N62" s="165"/>
      <c r="O62" s="165"/>
      <c r="P62" s="165"/>
      <c r="Q62" s="165"/>
      <c r="R62" s="165"/>
      <c r="S62" s="165"/>
    </row>
    <row r="63" spans="1:13" ht="15">
      <c r="A63" s="6"/>
      <c r="B63" s="6"/>
      <c r="C63" s="6"/>
      <c r="D63" s="6"/>
      <c r="E63" s="6"/>
      <c r="F63" s="6"/>
      <c r="J63" s="6"/>
      <c r="K63" s="6"/>
      <c r="L63" s="6"/>
      <c r="M63" s="6"/>
    </row>
    <row r="64" spans="1:13" ht="15">
      <c r="A64" s="1"/>
      <c r="B64" s="6"/>
      <c r="C64" s="6"/>
      <c r="D64" s="6"/>
      <c r="E64" s="6"/>
      <c r="F64" s="6"/>
      <c r="J64" s="6"/>
      <c r="K64" s="6"/>
      <c r="L64" s="6"/>
      <c r="M64" s="6"/>
    </row>
    <row r="65" spans="1:13" ht="15">
      <c r="A65" s="6"/>
      <c r="B65" s="6"/>
      <c r="C65" s="6"/>
      <c r="D65" s="6"/>
      <c r="E65" s="6"/>
      <c r="F65" s="6"/>
      <c r="J65" s="6"/>
      <c r="K65" s="6"/>
      <c r="L65" s="6"/>
      <c r="M65" s="6"/>
    </row>
    <row r="67" spans="1:5" ht="15">
      <c r="A67" s="6"/>
      <c r="B67" s="6"/>
      <c r="C67" s="6"/>
      <c r="D67" s="6"/>
      <c r="E67" s="6"/>
    </row>
    <row r="68" spans="2:5" ht="15">
      <c r="B68" s="6"/>
      <c r="C68" s="6"/>
      <c r="D68" s="6"/>
      <c r="E68" s="6"/>
    </row>
  </sheetData>
  <sheetProtection password="CB7D" sheet="1"/>
  <mergeCells count="15">
    <mergeCell ref="D11:I11"/>
    <mergeCell ref="N8:P8"/>
    <mergeCell ref="N3:O3"/>
    <mergeCell ref="L4:M4"/>
    <mergeCell ref="N4:Q4"/>
    <mergeCell ref="D59:E59"/>
    <mergeCell ref="B18:F18"/>
    <mergeCell ref="J18:N18"/>
    <mergeCell ref="G18:I18"/>
    <mergeCell ref="N10:O10"/>
    <mergeCell ref="F15:G15"/>
    <mergeCell ref="B15:D15"/>
    <mergeCell ref="B17:D17"/>
    <mergeCell ref="F17:G17"/>
    <mergeCell ref="B13:I13"/>
  </mergeCells>
  <conditionalFormatting sqref="I49:I50">
    <cfRule type="cellIs" priority="6" dxfId="9" operator="greaterThan" stopIfTrue="1">
      <formula>100.99</formula>
    </cfRule>
    <cfRule type="cellIs" priority="9" dxfId="9" operator="greaterThan" stopIfTrue="1">
      <formula>"1$I$22:$I$50"</formula>
    </cfRule>
    <cfRule type="cellIs" priority="10" dxfId="9" operator="greaterThan" stopIfTrue="1">
      <formula>100.99</formula>
    </cfRule>
    <cfRule type="cellIs" priority="11" dxfId="9" operator="greaterThan" stopIfTrue="1">
      <formula>100.99</formula>
    </cfRule>
  </conditionalFormatting>
  <conditionalFormatting sqref="I28:I29">
    <cfRule type="cellIs" priority="4" dxfId="10" operator="greaterThan" stopIfTrue="1">
      <formula>1.1099</formula>
    </cfRule>
  </conditionalFormatting>
  <conditionalFormatting sqref="I22:I27 I30:I48">
    <cfRule type="cellIs" priority="5" dxfId="10" operator="greaterThan" stopIfTrue="1">
      <formula>1.2599</formula>
    </cfRule>
  </conditionalFormatting>
  <conditionalFormatting sqref="I22:I48">
    <cfRule type="cellIs" priority="2" dxfId="9" operator="greaterThan" stopIfTrue="1">
      <formula>1.0111</formula>
    </cfRule>
    <cfRule type="cellIs" priority="3" dxfId="11" operator="greaterThan" stopIfTrue="1">
      <formula>1.0099</formula>
    </cfRule>
  </conditionalFormatting>
  <conditionalFormatting sqref="I22:I50">
    <cfRule type="cellIs" priority="1" dxfId="9" operator="greaterThan" stopIfTrue="1">
      <formula>1.0101</formula>
    </cfRule>
  </conditionalFormatting>
  <printOptions horizontalCentered="1"/>
  <pageMargins left="0.25" right="0.25" top="0.25" bottom="0.25" header="0.41" footer="0.38"/>
  <pageSetup fitToHeight="1" fitToWidth="1" horizontalDpi="300" verticalDpi="300" orientation="landscape" scale="52" r:id="rId3"/>
  <colBreaks count="1" manualBreakCount="1">
    <brk id="22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17" sqref="B17:C17"/>
    </sheetView>
  </sheetViews>
  <sheetFormatPr defaultColWidth="8.88671875" defaultRowHeight="15"/>
  <cols>
    <col min="1" max="1" width="21.77734375" style="14" customWidth="1"/>
    <col min="2" max="2" width="37.77734375" style="15" customWidth="1"/>
    <col min="3" max="3" width="7.99609375" style="15" customWidth="1"/>
    <col min="4" max="4" width="16.99609375" style="14" customWidth="1"/>
    <col min="5" max="5" width="6.77734375" style="14" customWidth="1"/>
    <col min="6" max="6" width="7.5546875" style="14" customWidth="1"/>
    <col min="7" max="16384" width="8.88671875" style="14" customWidth="1"/>
  </cols>
  <sheetData>
    <row r="1" spans="1:5" ht="18">
      <c r="A1" s="474" t="s">
        <v>153</v>
      </c>
      <c r="B1" s="474"/>
      <c r="C1" s="474"/>
      <c r="D1" s="474"/>
      <c r="E1" s="74"/>
    </row>
    <row r="2" spans="1:5" ht="18">
      <c r="A2" s="474" t="s">
        <v>169</v>
      </c>
      <c r="B2" s="474"/>
      <c r="C2" s="474"/>
      <c r="D2" s="474"/>
      <c r="E2" s="74"/>
    </row>
    <row r="3" spans="1:5" ht="9" customHeight="1">
      <c r="A3" s="75"/>
      <c r="B3" s="175"/>
      <c r="C3" s="175"/>
      <c r="D3" s="75"/>
      <c r="E3" s="75"/>
    </row>
    <row r="4" spans="1:5" ht="12.75">
      <c r="A4" s="176" t="s">
        <v>261</v>
      </c>
      <c r="B4" s="175"/>
      <c r="C4" s="175"/>
      <c r="D4" s="75"/>
      <c r="E4" s="75"/>
    </row>
    <row r="5" spans="1:5" ht="12.75">
      <c r="A5" s="176" t="s">
        <v>262</v>
      </c>
      <c r="B5" s="175"/>
      <c r="C5" s="175"/>
      <c r="D5" s="75"/>
      <c r="E5" s="75"/>
    </row>
    <row r="6" spans="1:5" ht="12.75">
      <c r="A6" s="176" t="s">
        <v>225</v>
      </c>
      <c r="B6" s="175"/>
      <c r="C6" s="175"/>
      <c r="D6" s="75"/>
      <c r="E6" s="75"/>
    </row>
    <row r="7" ht="12.75">
      <c r="E7" s="75"/>
    </row>
    <row r="8" spans="1:5" ht="12.75" customHeight="1">
      <c r="A8" s="475" t="s">
        <v>328</v>
      </c>
      <c r="B8" s="475"/>
      <c r="C8" s="475"/>
      <c r="D8" s="475"/>
      <c r="E8" s="75"/>
    </row>
    <row r="9" spans="1:5" ht="12.75" customHeight="1">
      <c r="A9" s="176"/>
      <c r="B9" s="175"/>
      <c r="C9" s="175"/>
      <c r="D9" s="75"/>
      <c r="E9" s="75"/>
    </row>
    <row r="10" spans="1:10" ht="19.5" customHeight="1" thickBot="1">
      <c r="A10" s="177" t="s">
        <v>162</v>
      </c>
      <c r="B10" s="178">
        <f>'General Info'!B8</f>
        <v>0</v>
      </c>
      <c r="C10" s="243"/>
      <c r="E10" s="75"/>
      <c r="F10" s="16"/>
      <c r="G10" s="16"/>
      <c r="H10" s="16"/>
      <c r="I10" s="17"/>
      <c r="J10" s="17"/>
    </row>
    <row r="11" spans="1:10" ht="16.5" customHeight="1" thickBot="1">
      <c r="A11" s="177" t="s">
        <v>53</v>
      </c>
      <c r="B11" s="180" t="str">
        <f>'QFR Form'!D20</f>
        <v>1st Quarter</v>
      </c>
      <c r="C11" s="179" t="s">
        <v>49</v>
      </c>
      <c r="D11" s="181">
        <f>'General Info'!F10</f>
        <v>0</v>
      </c>
      <c r="E11" s="182"/>
      <c r="F11" s="16"/>
      <c r="G11" s="16"/>
      <c r="H11" s="16"/>
      <c r="I11" s="17"/>
      <c r="J11" s="17"/>
    </row>
    <row r="12" spans="1:5" ht="7.5" customHeight="1" thickBot="1">
      <c r="A12" s="75"/>
      <c r="B12" s="175"/>
      <c r="C12" s="175"/>
      <c r="D12" s="75"/>
      <c r="E12" s="75"/>
    </row>
    <row r="13" spans="1:6" ht="34.5" customHeight="1" thickBot="1">
      <c r="A13" s="183" t="s">
        <v>79</v>
      </c>
      <c r="B13" s="478" t="s">
        <v>80</v>
      </c>
      <c r="C13" s="479"/>
      <c r="D13" s="184" t="s">
        <v>77</v>
      </c>
      <c r="E13" s="75"/>
      <c r="F13" s="245" t="s">
        <v>172</v>
      </c>
    </row>
    <row r="14" spans="1:8" ht="25.5" customHeight="1">
      <c r="A14" s="185" t="str">
        <f>'Budget Form'!B20</f>
        <v>Accounting</v>
      </c>
      <c r="B14" s="481" t="s">
        <v>87</v>
      </c>
      <c r="C14" s="482"/>
      <c r="D14" s="18">
        <f>HLOOKUP($B$11,'QBE Form'!$C$20:$S$47,3,FALSE)</f>
        <v>0</v>
      </c>
      <c r="E14" s="75"/>
      <c r="F14" s="245" t="s">
        <v>175</v>
      </c>
      <c r="H14" s="20"/>
    </row>
    <row r="15" spans="1:5" ht="25.5" customHeight="1">
      <c r="A15" s="185" t="str">
        <f>'Budget Form'!B21</f>
        <v>Audit/CPA Services</v>
      </c>
      <c r="B15" s="476" t="s">
        <v>87</v>
      </c>
      <c r="C15" s="477"/>
      <c r="D15" s="18">
        <f>HLOOKUP($B$11,'QBE Form'!$C$20:$S$47,4,FALSE)</f>
        <v>0</v>
      </c>
      <c r="E15" s="75"/>
    </row>
    <row r="16" spans="1:5" ht="25.5" customHeight="1">
      <c r="A16" s="185" t="str">
        <f>'Budget Form'!B22</f>
        <v>Background Check</v>
      </c>
      <c r="B16" s="476" t="s">
        <v>87</v>
      </c>
      <c r="C16" s="477"/>
      <c r="D16" s="18">
        <f>HLOOKUP($B$11,'QBE Form'!$C$20:$S$47,5,FALSE)</f>
        <v>0</v>
      </c>
      <c r="E16" s="75"/>
    </row>
    <row r="17" spans="1:5" ht="25.5" customHeight="1">
      <c r="A17" s="185" t="str">
        <f>'Budget Form'!B23</f>
        <v>Consultants</v>
      </c>
      <c r="B17" s="476" t="s">
        <v>182</v>
      </c>
      <c r="C17" s="477"/>
      <c r="D17" s="18">
        <f>HLOOKUP($B$11,'QBE Form'!$C$20:$S$47,6,FALSE)</f>
        <v>0</v>
      </c>
      <c r="E17" s="75"/>
    </row>
    <row r="18" spans="1:5" ht="25.5" customHeight="1">
      <c r="A18" s="185" t="str">
        <f>'Budget Form'!B24</f>
        <v>Equipment</v>
      </c>
      <c r="B18" s="476" t="s">
        <v>88</v>
      </c>
      <c r="C18" s="477"/>
      <c r="D18" s="18">
        <f>HLOOKUP($B$11,'QBE Form'!$C$20:$S$47,7,FALSE)</f>
        <v>0</v>
      </c>
      <c r="E18" s="75"/>
    </row>
    <row r="19" spans="1:5" ht="25.5" customHeight="1">
      <c r="A19" s="185" t="str">
        <f>'Budget Form'!B25</f>
        <v>Office Supplies</v>
      </c>
      <c r="B19" s="476" t="s">
        <v>88</v>
      </c>
      <c r="C19" s="477"/>
      <c r="D19" s="18">
        <f>HLOOKUP($B$11,'QBE Form'!$C$20:$S$47,8,FALSE)</f>
        <v>0</v>
      </c>
      <c r="E19" s="75"/>
    </row>
    <row r="20" spans="1:5" ht="25.5" customHeight="1">
      <c r="A20" s="185" t="str">
        <f>'Budget Form'!B26</f>
        <v>Personnel/Salaries</v>
      </c>
      <c r="B20" s="476" t="s">
        <v>179</v>
      </c>
      <c r="C20" s="477"/>
      <c r="D20" s="18">
        <f>HLOOKUP($B$11,'QBE Form'!$C$20:$S$47,9,FALSE)</f>
        <v>0</v>
      </c>
      <c r="E20" s="75"/>
    </row>
    <row r="21" spans="1:5" ht="25.5" customHeight="1">
      <c r="A21" s="185" t="str">
        <f>'Budget Form'!B27</f>
        <v>Personnel/Benefits</v>
      </c>
      <c r="B21" s="476" t="s">
        <v>180</v>
      </c>
      <c r="C21" s="477"/>
      <c r="D21" s="18">
        <f>HLOOKUP($B$11,'QBE Form'!$C$20:$S$47,10,FALSE)</f>
        <v>0</v>
      </c>
      <c r="E21" s="75"/>
    </row>
    <row r="22" spans="1:5" ht="25.5" customHeight="1">
      <c r="A22" s="185" t="str">
        <f>'Budget Form'!B28</f>
        <v>Postage</v>
      </c>
      <c r="B22" s="476" t="s">
        <v>89</v>
      </c>
      <c r="C22" s="477"/>
      <c r="D22" s="18">
        <f>HLOOKUP($B$11,'QBE Form'!$C$20:$S$47,11,FALSE)</f>
        <v>0</v>
      </c>
      <c r="E22" s="75"/>
    </row>
    <row r="23" spans="1:5" ht="25.5" customHeight="1">
      <c r="A23" s="185" t="str">
        <f>'Budget Form'!B29</f>
        <v>Printing</v>
      </c>
      <c r="B23" s="476" t="s">
        <v>90</v>
      </c>
      <c r="C23" s="477"/>
      <c r="D23" s="18">
        <f>HLOOKUP($B$11,'QBE Form'!$C$20:$S$47,12,FALSE)</f>
        <v>0</v>
      </c>
      <c r="E23" s="75"/>
    </row>
    <row r="24" spans="1:5" ht="25.5" customHeight="1">
      <c r="A24" s="185" t="str">
        <f>'Budget Form'!B30</f>
        <v>Prof. Serv/Ind Cont</v>
      </c>
      <c r="B24" s="476" t="s">
        <v>181</v>
      </c>
      <c r="C24" s="477"/>
      <c r="D24" s="18">
        <f>HLOOKUP($B$11,'QBE Form'!$C$20:$S$47,13,FALSE)</f>
        <v>0</v>
      </c>
      <c r="E24" s="75"/>
    </row>
    <row r="25" spans="1:5" ht="25.5" customHeight="1">
      <c r="A25" s="185" t="str">
        <f>'Budget Form'!B31</f>
        <v>Program Materials</v>
      </c>
      <c r="B25" s="476" t="s">
        <v>88</v>
      </c>
      <c r="C25" s="477"/>
      <c r="D25" s="18">
        <f>HLOOKUP($B$11,'QBE Form'!$C$20:$S$47,14,FALSE)</f>
        <v>0</v>
      </c>
      <c r="E25" s="75"/>
    </row>
    <row r="26" spans="1:5" ht="25.5" customHeight="1">
      <c r="A26" s="185" t="str">
        <f>'Budget Form'!B32</f>
        <v>Space Rental</v>
      </c>
      <c r="B26" s="476" t="s">
        <v>91</v>
      </c>
      <c r="C26" s="477"/>
      <c r="D26" s="18">
        <f>HLOOKUP($B$11,'QBE Form'!$C$20:$S$47,15,FALSE)</f>
        <v>0</v>
      </c>
      <c r="E26" s="75"/>
    </row>
    <row r="27" spans="1:5" ht="25.5" customHeight="1">
      <c r="A27" s="185" t="str">
        <f>'Budget Form'!B33</f>
        <v>Staff Development</v>
      </c>
      <c r="B27" s="476" t="s">
        <v>87</v>
      </c>
      <c r="C27" s="477"/>
      <c r="D27" s="18">
        <f>HLOOKUP($B$11,'QBE Form'!$C$20:$S$47,16,FALSE)</f>
        <v>0</v>
      </c>
      <c r="E27" s="75"/>
    </row>
    <row r="28" spans="1:5" ht="25.5" customHeight="1">
      <c r="A28" s="185" t="str">
        <f>'Budget Form'!B34</f>
        <v>Telephone</v>
      </c>
      <c r="B28" s="476" t="s">
        <v>82</v>
      </c>
      <c r="C28" s="477"/>
      <c r="D28" s="18">
        <f>HLOOKUP($B$11,'QBE Form'!$C$20:$S$47,17,FALSE)</f>
        <v>0</v>
      </c>
      <c r="E28" s="75"/>
    </row>
    <row r="29" spans="1:5" ht="25.5" customHeight="1">
      <c r="A29" s="185" t="str">
        <f>'Budget Form'!B35</f>
        <v>Teleph: Cell/Pager</v>
      </c>
      <c r="B29" s="476" t="s">
        <v>82</v>
      </c>
      <c r="C29" s="477"/>
      <c r="D29" s="18">
        <f>HLOOKUP($B$11,'QBE Form'!$C$20:$S$47,18,FALSE)</f>
        <v>0</v>
      </c>
      <c r="E29" s="75"/>
    </row>
    <row r="30" spans="1:5" ht="25.5" customHeight="1">
      <c r="A30" s="185" t="str">
        <f>'Budget Form'!B36</f>
        <v>Transport/Travel</v>
      </c>
      <c r="B30" s="476" t="s">
        <v>84</v>
      </c>
      <c r="C30" s="477"/>
      <c r="D30" s="18">
        <f>HLOOKUP($B$11,'QBE Form'!$C$20:$S$47,19,FALSE)</f>
        <v>0</v>
      </c>
      <c r="E30" s="75"/>
    </row>
    <row r="31" spans="1:5" ht="25.5" customHeight="1">
      <c r="A31" s="185" t="str">
        <f>'Budget Form'!B37</f>
        <v>Utilities</v>
      </c>
      <c r="B31" s="476" t="s">
        <v>82</v>
      </c>
      <c r="C31" s="477"/>
      <c r="D31" s="18">
        <f>HLOOKUP($B$11,'QBE Form'!$C$20:$S$47,20,FALSE)</f>
        <v>0</v>
      </c>
      <c r="E31" s="75"/>
    </row>
    <row r="32" spans="1:5" ht="25.5" customHeight="1">
      <c r="A32" s="185" t="str">
        <f>'Budget Form'!B38</f>
        <v>Volunteer In-Kind</v>
      </c>
      <c r="B32" s="476" t="s">
        <v>92</v>
      </c>
      <c r="C32" s="477"/>
      <c r="D32" s="18">
        <f>HLOOKUP($B$11,'QBE Form'!$C$20:$S$47,21,FALSE)</f>
        <v>0</v>
      </c>
      <c r="E32" s="75"/>
    </row>
    <row r="33" spans="1:5" ht="25.5" customHeight="1">
      <c r="A33" s="185" t="str">
        <f>'Budget Form'!B39</f>
        <v>Red</v>
      </c>
      <c r="B33" s="476" t="s">
        <v>92</v>
      </c>
      <c r="C33" s="477"/>
      <c r="D33" s="18">
        <f>HLOOKUP($B$11,'QBE Form'!$C$20:$S$47,22,FALSE)</f>
        <v>0</v>
      </c>
      <c r="E33" s="75"/>
    </row>
    <row r="34" spans="1:5" ht="25.5" customHeight="1">
      <c r="A34" s="185" t="str">
        <f>'Budget Form'!B40</f>
        <v>Yellow</v>
      </c>
      <c r="B34" s="476" t="s">
        <v>92</v>
      </c>
      <c r="C34" s="477"/>
      <c r="D34" s="18">
        <f>HLOOKUP($B$11,'QBE Form'!$C$20:$S$47,23,FALSE)</f>
        <v>0</v>
      </c>
      <c r="E34" s="75"/>
    </row>
    <row r="35" spans="1:5" ht="25.5" customHeight="1">
      <c r="A35" s="185" t="str">
        <f>'Budget Form'!B41</f>
        <v>Brown</v>
      </c>
      <c r="B35" s="476" t="s">
        <v>92</v>
      </c>
      <c r="C35" s="477"/>
      <c r="D35" s="18">
        <f>HLOOKUP($B$11,'QBE Form'!$C$20:$S$47,24,FALSE)</f>
        <v>0</v>
      </c>
      <c r="E35" s="75"/>
    </row>
    <row r="36" spans="1:5" ht="25.5" customHeight="1">
      <c r="A36" s="185" t="str">
        <f>'Budget Form'!B42</f>
        <v>Green</v>
      </c>
      <c r="B36" s="476" t="s">
        <v>92</v>
      </c>
      <c r="C36" s="477"/>
      <c r="D36" s="18">
        <f>HLOOKUP($B$11,'QBE Form'!$C$20:$S$47,25,FALSE)</f>
        <v>0</v>
      </c>
      <c r="E36" s="75"/>
    </row>
    <row r="37" spans="1:5" ht="25.5" customHeight="1">
      <c r="A37" s="185" t="str">
        <f>'Budget Form'!B43</f>
        <v>Pink</v>
      </c>
      <c r="B37" s="476" t="s">
        <v>92</v>
      </c>
      <c r="C37" s="477"/>
      <c r="D37" s="18">
        <f>HLOOKUP($B$11,'QBE Form'!$C$20:$S$47,26,FALSE)</f>
        <v>0</v>
      </c>
      <c r="E37" s="75"/>
    </row>
    <row r="38" spans="1:5" ht="25.5" customHeight="1">
      <c r="A38" s="185" t="str">
        <f>'Budget Form'!B44</f>
        <v>Purple </v>
      </c>
      <c r="B38" s="476" t="s">
        <v>92</v>
      </c>
      <c r="C38" s="477"/>
      <c r="D38" s="18">
        <f>HLOOKUP($B$11,'QBE Form'!$C$20:$S$47,27,FALSE)</f>
        <v>0</v>
      </c>
      <c r="E38" s="75"/>
    </row>
    <row r="39" spans="1:5" ht="25.5" customHeight="1">
      <c r="A39" s="185" t="str">
        <f>'Budget Form'!B45</f>
        <v>Orange</v>
      </c>
      <c r="B39" s="476" t="s">
        <v>92</v>
      </c>
      <c r="C39" s="477"/>
      <c r="D39" s="18">
        <f>HLOOKUP($B$11,'QBE Form'!$C$20:$S$47,28,FALSE)</f>
        <v>0</v>
      </c>
      <c r="E39" s="75"/>
    </row>
    <row r="40" spans="1:5" ht="19.5" customHeight="1">
      <c r="A40" s="354"/>
      <c r="B40" s="480"/>
      <c r="C40" s="480"/>
      <c r="D40" s="355"/>
      <c r="E40" s="75"/>
    </row>
    <row r="41" spans="1:5" ht="19.5" customHeight="1" thickBot="1">
      <c r="A41" s="75"/>
      <c r="B41" s="186" t="s">
        <v>81</v>
      </c>
      <c r="C41" s="186"/>
      <c r="D41" s="187">
        <f>SUM(D14:D40)</f>
        <v>0</v>
      </c>
      <c r="E41" s="75"/>
    </row>
    <row r="42" spans="1:5" ht="13.5" thickTop="1">
      <c r="A42" s="76" t="s">
        <v>237</v>
      </c>
      <c r="B42" s="175"/>
      <c r="C42" s="175"/>
      <c r="D42" s="75"/>
      <c r="E42" s="75"/>
    </row>
  </sheetData>
  <sheetProtection password="CB7D" sheet="1"/>
  <mergeCells count="31">
    <mergeCell ref="B28:C28"/>
    <mergeCell ref="B31:C31"/>
    <mergeCell ref="B21:C21"/>
    <mergeCell ref="B30:C30"/>
    <mergeCell ref="B36:C36"/>
    <mergeCell ref="B29:C29"/>
    <mergeCell ref="B24:C24"/>
    <mergeCell ref="B26:C26"/>
    <mergeCell ref="B22:C22"/>
    <mergeCell ref="B23:C23"/>
    <mergeCell ref="B27:C27"/>
    <mergeCell ref="B25:C25"/>
    <mergeCell ref="B40:C40"/>
    <mergeCell ref="B37:C37"/>
    <mergeCell ref="B35:C35"/>
    <mergeCell ref="B38:C38"/>
    <mergeCell ref="B34:C34"/>
    <mergeCell ref="B14:C14"/>
    <mergeCell ref="B33:C33"/>
    <mergeCell ref="B32:C32"/>
    <mergeCell ref="B39:C39"/>
    <mergeCell ref="B17:C17"/>
    <mergeCell ref="A1:D1"/>
    <mergeCell ref="A8:D8"/>
    <mergeCell ref="B16:C16"/>
    <mergeCell ref="B20:C20"/>
    <mergeCell ref="B19:C19"/>
    <mergeCell ref="A2:D2"/>
    <mergeCell ref="B13:C13"/>
    <mergeCell ref="B18:C18"/>
    <mergeCell ref="B15:C15"/>
  </mergeCells>
  <printOptions horizontalCentered="1"/>
  <pageMargins left="0.5" right="0.5" top="0.5" bottom="0.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21.77734375" style="14" customWidth="1"/>
    <col min="2" max="2" width="37.77734375" style="15" customWidth="1"/>
    <col min="3" max="3" width="7.99609375" style="15" customWidth="1"/>
    <col min="4" max="4" width="16.99609375" style="14" customWidth="1"/>
    <col min="5" max="5" width="6.77734375" style="14" customWidth="1"/>
    <col min="6" max="16384" width="8.88671875" style="14" customWidth="1"/>
  </cols>
  <sheetData>
    <row r="1" spans="1:5" ht="18">
      <c r="A1" s="474" t="s">
        <v>152</v>
      </c>
      <c r="B1" s="474"/>
      <c r="C1" s="474"/>
      <c r="D1" s="474"/>
      <c r="E1" s="75"/>
    </row>
    <row r="2" spans="1:5" ht="18">
      <c r="A2" s="474" t="s">
        <v>156</v>
      </c>
      <c r="B2" s="474"/>
      <c r="C2" s="474"/>
      <c r="D2" s="474"/>
      <c r="E2" s="75"/>
    </row>
    <row r="3" spans="1:5" ht="9" customHeight="1">
      <c r="A3" s="75"/>
      <c r="B3" s="175"/>
      <c r="C3" s="175"/>
      <c r="D3" s="75"/>
      <c r="E3" s="75"/>
    </row>
    <row r="4" spans="1:5" ht="12.75">
      <c r="A4" s="176" t="s">
        <v>263</v>
      </c>
      <c r="B4" s="175"/>
      <c r="C4" s="175"/>
      <c r="D4" s="75"/>
      <c r="E4" s="75"/>
    </row>
    <row r="5" spans="1:5" ht="12.75">
      <c r="A5" s="176" t="s">
        <v>264</v>
      </c>
      <c r="B5" s="175"/>
      <c r="C5" s="175"/>
      <c r="D5" s="75"/>
      <c r="E5" s="75"/>
    </row>
    <row r="6" spans="1:5" ht="12.75">
      <c r="A6" s="176" t="s">
        <v>265</v>
      </c>
      <c r="B6" s="175"/>
      <c r="C6" s="175"/>
      <c r="D6" s="75"/>
      <c r="E6" s="75"/>
    </row>
    <row r="7" spans="1:5" ht="12.75">
      <c r="A7" s="176" t="s">
        <v>226</v>
      </c>
      <c r="B7" s="175"/>
      <c r="C7" s="175"/>
      <c r="D7" s="75"/>
      <c r="E7" s="75"/>
    </row>
    <row r="8" spans="1:5" ht="12.75" customHeight="1">
      <c r="A8" s="475" t="s">
        <v>229</v>
      </c>
      <c r="B8" s="475"/>
      <c r="C8" s="475"/>
      <c r="D8" s="475"/>
      <c r="E8" s="75"/>
    </row>
    <row r="9" ht="12.75" customHeight="1">
      <c r="E9" s="75"/>
    </row>
    <row r="10" spans="1:8" ht="19.5" customHeight="1" thickBot="1">
      <c r="A10" s="177" t="s">
        <v>162</v>
      </c>
      <c r="B10" s="178">
        <f>'General Info'!B8</f>
        <v>0</v>
      </c>
      <c r="C10" s="243"/>
      <c r="E10" s="182"/>
      <c r="F10" s="16"/>
      <c r="G10" s="17"/>
      <c r="H10" s="17"/>
    </row>
    <row r="11" spans="1:8" ht="16.5" customHeight="1" thickBot="1">
      <c r="A11" s="177" t="s">
        <v>53</v>
      </c>
      <c r="B11" s="180" t="str">
        <f>'QFR Form'!D20</f>
        <v>1st Quarter</v>
      </c>
      <c r="C11" s="179" t="s">
        <v>49</v>
      </c>
      <c r="D11" s="181">
        <f>'General Info'!F10</f>
        <v>0</v>
      </c>
      <c r="E11" s="182"/>
      <c r="F11" s="16"/>
      <c r="G11" s="17"/>
      <c r="H11" s="17"/>
    </row>
    <row r="12" spans="1:5" ht="7.5" customHeight="1" thickBot="1">
      <c r="A12" s="75"/>
      <c r="B12" s="175"/>
      <c r="C12" s="175"/>
      <c r="D12" s="75"/>
      <c r="E12" s="75"/>
    </row>
    <row r="13" spans="1:7" ht="34.5" customHeight="1" thickBot="1">
      <c r="A13" s="189" t="s">
        <v>79</v>
      </c>
      <c r="B13" s="485" t="s">
        <v>112</v>
      </c>
      <c r="C13" s="486"/>
      <c r="D13" s="190" t="s">
        <v>130</v>
      </c>
      <c r="E13" s="75"/>
      <c r="G13" s="245" t="s">
        <v>172</v>
      </c>
    </row>
    <row r="14" spans="1:7" ht="25.5" customHeight="1" thickBot="1">
      <c r="A14" s="246" t="str">
        <f>'Budget Form'!B20</f>
        <v>Accounting</v>
      </c>
      <c r="B14" s="481" t="str">
        <f>'GE-1'!B14</f>
        <v>Copy of Invoice &amp; Cancelled Check</v>
      </c>
      <c r="C14" s="482"/>
      <c r="D14" s="283">
        <f>HLOOKUP($B$11,'QBE Form'!$K$20:$N$50,3,FALSE)</f>
        <v>0</v>
      </c>
      <c r="E14" s="75"/>
      <c r="G14" s="245" t="s">
        <v>173</v>
      </c>
    </row>
    <row r="15" spans="1:5" ht="25.5" customHeight="1" thickBot="1">
      <c r="A15" s="246" t="str">
        <f>'Budget Form'!B21</f>
        <v>Audit/CPA Services</v>
      </c>
      <c r="B15" s="476" t="str">
        <f>'GE-1'!B15</f>
        <v>Copy of Invoice &amp; Cancelled Check</v>
      </c>
      <c r="C15" s="477"/>
      <c r="D15" s="191">
        <f>HLOOKUP($B$11,'QBE Form'!$K$20:$N$50,4,FALSE)</f>
        <v>0</v>
      </c>
      <c r="E15" s="75"/>
    </row>
    <row r="16" spans="1:5" ht="25.5" customHeight="1" thickBot="1">
      <c r="A16" s="246" t="str">
        <f>'Budget Form'!B22</f>
        <v>Background Check</v>
      </c>
      <c r="B16" s="476" t="str">
        <f>'GE-1'!B16</f>
        <v>Copy of Invoice &amp; Cancelled Check</v>
      </c>
      <c r="C16" s="477"/>
      <c r="D16" s="191">
        <f>HLOOKUP($B$11,'QBE Form'!$K$20:$N$50,5,FALSE)</f>
        <v>0</v>
      </c>
      <c r="E16" s="75"/>
    </row>
    <row r="17" spans="1:5" ht="25.5" customHeight="1" thickBot="1">
      <c r="A17" s="246" t="str">
        <f>'Budget Form'!B23</f>
        <v>Consultants</v>
      </c>
      <c r="B17" s="476" t="str">
        <f>'GE-1'!B17</f>
        <v>Copy of Invoice on Letterhead, Contract,ICP-1 Form &amp; Cancelled Check</v>
      </c>
      <c r="C17" s="477"/>
      <c r="D17" s="191">
        <f>HLOOKUP($B$11,'QBE Form'!$K$20:$N$50,6,FALSE)</f>
        <v>0</v>
      </c>
      <c r="E17" s="75"/>
    </row>
    <row r="18" spans="1:5" ht="25.5" customHeight="1" thickBot="1">
      <c r="A18" s="246" t="str">
        <f>'Budget Form'!B24</f>
        <v>Equipment</v>
      </c>
      <c r="B18" s="476" t="str">
        <f>'GE-1'!B18</f>
        <v>Copy of Itemized Invoice or Receipt &amp; Cancelled Check</v>
      </c>
      <c r="C18" s="477"/>
      <c r="D18" s="191">
        <f>HLOOKUP($B$11,'QBE Form'!$K$20:$N$50,7,FALSE)</f>
        <v>0</v>
      </c>
      <c r="E18" s="75"/>
    </row>
    <row r="19" spans="1:5" ht="25.5" customHeight="1" thickBot="1">
      <c r="A19" s="246" t="str">
        <f>'Budget Form'!B25</f>
        <v>Office Supplies</v>
      </c>
      <c r="B19" s="476" t="str">
        <f>'GE-1'!B19</f>
        <v>Copy of Itemized Invoice or Receipt &amp; Cancelled Check</v>
      </c>
      <c r="C19" s="477"/>
      <c r="D19" s="191">
        <f>HLOOKUP($B$11,'QBE Form'!$K$20:$N$50,8,FALSE)</f>
        <v>0</v>
      </c>
      <c r="E19" s="75"/>
    </row>
    <row r="20" spans="1:5" ht="25.5" customHeight="1" thickBot="1">
      <c r="A20" s="246" t="str">
        <f>'Budget Form'!B26</f>
        <v>Personnel/Salaries</v>
      </c>
      <c r="B20" s="476" t="str">
        <f>'GE-1'!B20</f>
        <v>Copy of Paycheck/Print-Out &amp; SP-1 and/or HP-1 Forms</v>
      </c>
      <c r="C20" s="477"/>
      <c r="D20" s="191">
        <f>HLOOKUP($B$11,'QBE Form'!$K$20:$N$50,9,FALSE)</f>
        <v>0</v>
      </c>
      <c r="E20" s="75"/>
    </row>
    <row r="21" spans="1:5" ht="25.5" customHeight="1" thickBot="1">
      <c r="A21" s="246" t="str">
        <f>'Budget Form'!B27</f>
        <v>Personnel/Benefits</v>
      </c>
      <c r="B21" s="476" t="str">
        <f>'GE-1'!B21</f>
        <v>Copy of Paycheck Benefit Stub/Print-Out &amp; SP-1 and/or HP-1 Forms</v>
      </c>
      <c r="C21" s="477"/>
      <c r="D21" s="191">
        <f>HLOOKUP($B$11,'QBE Form'!$K$20:$N$50,10,FALSE)</f>
        <v>0</v>
      </c>
      <c r="E21" s="75"/>
    </row>
    <row r="22" spans="1:5" ht="25.5" customHeight="1" thickBot="1">
      <c r="A22" s="246" t="str">
        <f>'Budget Form'!B28</f>
        <v>Postage</v>
      </c>
      <c r="B22" s="476" t="str">
        <f>'GE-1'!B22</f>
        <v>Copy of Receipt &amp; Cancelled Check</v>
      </c>
      <c r="C22" s="477"/>
      <c r="D22" s="191">
        <f>HLOOKUP($B$11,'QBE Form'!$K$20:$N$50,11,FALSE)</f>
        <v>0</v>
      </c>
      <c r="E22" s="75"/>
    </row>
    <row r="23" spans="1:5" ht="25.5" customHeight="1" thickBot="1">
      <c r="A23" s="246" t="str">
        <f>'Budget Form'!B29</f>
        <v>Printing</v>
      </c>
      <c r="B23" s="476" t="str">
        <f>'GE-1'!B23</f>
        <v>Copy of Itemized Invoice or Receipt, Sample, &amp; Cancelled Check</v>
      </c>
      <c r="C23" s="477"/>
      <c r="D23" s="191">
        <f>HLOOKUP($B$11,'QBE Form'!$K$20:$N$50,12,FALSE)</f>
        <v>0</v>
      </c>
      <c r="E23" s="75"/>
    </row>
    <row r="24" spans="1:5" ht="25.5" customHeight="1" thickBot="1">
      <c r="A24" s="246" t="str">
        <f>'Budget Form'!B30</f>
        <v>Prof. Serv/Ind Cont</v>
      </c>
      <c r="B24" s="476" t="str">
        <f>'GE-1'!B24</f>
        <v>Copy of Invoice on Letterhead, ICP-1 Form &amp; Cancelled Check</v>
      </c>
      <c r="C24" s="477"/>
      <c r="D24" s="191">
        <f>HLOOKUP($B$11,'QBE Form'!$K$20:$N$50,13,FALSE)</f>
        <v>0</v>
      </c>
      <c r="E24" s="75"/>
    </row>
    <row r="25" spans="1:5" ht="25.5" customHeight="1" thickBot="1">
      <c r="A25" s="246" t="str">
        <f>'Budget Form'!B31</f>
        <v>Program Materials</v>
      </c>
      <c r="B25" s="476" t="str">
        <f>'GE-1'!B25</f>
        <v>Copy of Itemized Invoice or Receipt &amp; Cancelled Check</v>
      </c>
      <c r="C25" s="477"/>
      <c r="D25" s="191">
        <f>HLOOKUP($B$11,'QBE Form'!$K$20:$N$50,14,FALSE)</f>
        <v>0</v>
      </c>
      <c r="E25" s="75"/>
    </row>
    <row r="26" spans="1:5" ht="25.5" customHeight="1" thickBot="1">
      <c r="A26" s="246" t="str">
        <f>'Budget Form'!B32</f>
        <v>Space Rental</v>
      </c>
      <c r="B26" s="476" t="str">
        <f>'GE-1'!B26</f>
        <v>Copy of Invoice on Letterhead &amp; Cancelled Check</v>
      </c>
      <c r="C26" s="477"/>
      <c r="D26" s="191">
        <f>HLOOKUP($B$11,'QBE Form'!$K$20:$N$50,15,FALSE)</f>
        <v>0</v>
      </c>
      <c r="E26" s="75"/>
    </row>
    <row r="27" spans="1:5" ht="25.5" customHeight="1" thickBot="1">
      <c r="A27" s="246" t="str">
        <f>'Budget Form'!B33</f>
        <v>Staff Development</v>
      </c>
      <c r="B27" s="476" t="str">
        <f>'GE-1'!B27</f>
        <v>Copy of Invoice &amp; Cancelled Check</v>
      </c>
      <c r="C27" s="477"/>
      <c r="D27" s="191">
        <f>HLOOKUP($B$11,'QBE Form'!$K$20:$N$50,16,FALSE)</f>
        <v>0</v>
      </c>
      <c r="E27" s="75"/>
    </row>
    <row r="28" spans="1:5" ht="25.5" customHeight="1" thickBot="1">
      <c r="A28" s="246" t="str">
        <f>'Budget Form'!B34</f>
        <v>Telephone</v>
      </c>
      <c r="B28" s="476" t="str">
        <f>'GE-1'!B28</f>
        <v>Copy of Bill w/Formula &amp; Cancelled Check</v>
      </c>
      <c r="C28" s="477"/>
      <c r="D28" s="191">
        <f>HLOOKUP($B$11,'QBE Form'!$K$20:$N$50,17,FALSE)</f>
        <v>0</v>
      </c>
      <c r="E28" s="75"/>
    </row>
    <row r="29" spans="1:5" ht="25.5" customHeight="1" thickBot="1">
      <c r="A29" s="246" t="str">
        <f>'Budget Form'!B35</f>
        <v>Teleph: Cell/Pager</v>
      </c>
      <c r="B29" s="476" t="str">
        <f>'GE-1'!B29</f>
        <v>Copy of Bill w/Formula &amp; Cancelled Check</v>
      </c>
      <c r="C29" s="477"/>
      <c r="D29" s="191">
        <f>HLOOKUP($B$11,'QBE Form'!$K$20:$N$50,18,FALSE)</f>
        <v>0</v>
      </c>
      <c r="E29" s="75"/>
    </row>
    <row r="30" spans="1:5" ht="25.5" customHeight="1" thickBot="1">
      <c r="A30" s="246" t="str">
        <f>'Budget Form'!B36</f>
        <v>Transport/Travel</v>
      </c>
      <c r="B30" s="476" t="str">
        <f>'GE-1'!B30</f>
        <v>Copy of Mileage Form, other Receipts &amp; Cancelled Checks</v>
      </c>
      <c r="C30" s="477"/>
      <c r="D30" s="191">
        <f>HLOOKUP($B$11,'QBE Form'!$K$20:$N$50,19,FALSE)</f>
        <v>0</v>
      </c>
      <c r="E30" s="75"/>
    </row>
    <row r="31" spans="1:5" ht="25.5" customHeight="1" thickBot="1">
      <c r="A31" s="246" t="str">
        <f>'Budget Form'!B37</f>
        <v>Utilities</v>
      </c>
      <c r="B31" s="476" t="str">
        <f>'GE-1'!B31</f>
        <v>Copy of Bill w/Formula &amp; Cancelled Check</v>
      </c>
      <c r="C31" s="477"/>
      <c r="D31" s="191">
        <f>HLOOKUP($B$11,'QBE Form'!$K$20:$N$50,20,FALSE)</f>
        <v>0</v>
      </c>
      <c r="E31" s="75"/>
    </row>
    <row r="32" spans="1:5" ht="25.5" customHeight="1" thickBot="1">
      <c r="A32" s="246" t="str">
        <f>'Budget Form'!B38</f>
        <v>Volunteer In-Kind</v>
      </c>
      <c r="B32" s="476" t="str">
        <f>'GE-1'!B32</f>
        <v>Copy of Proof of Billing and Payment</v>
      </c>
      <c r="C32" s="477"/>
      <c r="D32" s="191">
        <f>HLOOKUP($B$11,'QBE Form'!$K$20:$N$50,21,FALSE)</f>
        <v>0</v>
      </c>
      <c r="E32" s="75"/>
    </row>
    <row r="33" spans="1:5" ht="25.5" customHeight="1" thickBot="1">
      <c r="A33" s="246" t="str">
        <f>'Budget Form'!B39</f>
        <v>Red</v>
      </c>
      <c r="B33" s="476" t="str">
        <f>'GE-1'!B33</f>
        <v>Copy of Proof of Billing and Payment</v>
      </c>
      <c r="C33" s="477"/>
      <c r="D33" s="191">
        <f>HLOOKUP($B$11,'QBE Form'!$K$20:$N$50,22,FALSE)</f>
        <v>0</v>
      </c>
      <c r="E33" s="75"/>
    </row>
    <row r="34" spans="1:5" ht="25.5" customHeight="1" thickBot="1">
      <c r="A34" s="246" t="str">
        <f>'Budget Form'!B40</f>
        <v>Yellow</v>
      </c>
      <c r="B34" s="476" t="str">
        <f>'GE-1'!B34</f>
        <v>Copy of Proof of Billing and Payment</v>
      </c>
      <c r="C34" s="477"/>
      <c r="D34" s="191">
        <f>HLOOKUP($B$11,'QBE Form'!$K$20:$N$50,23,FALSE)</f>
        <v>0</v>
      </c>
      <c r="E34" s="75"/>
    </row>
    <row r="35" spans="1:5" ht="25.5" customHeight="1" thickBot="1">
      <c r="A35" s="246" t="str">
        <f>'Budget Form'!B41</f>
        <v>Brown</v>
      </c>
      <c r="B35" s="476" t="str">
        <f>'GE-1'!B35</f>
        <v>Copy of Proof of Billing and Payment</v>
      </c>
      <c r="C35" s="477"/>
      <c r="D35" s="191">
        <f>HLOOKUP($B$11,'QBE Form'!$K$20:$N$50,24,FALSE)</f>
        <v>0</v>
      </c>
      <c r="E35" s="75"/>
    </row>
    <row r="36" spans="1:5" ht="25.5" customHeight="1" thickBot="1">
      <c r="A36" s="246" t="str">
        <f>'Budget Form'!B42</f>
        <v>Green</v>
      </c>
      <c r="B36" s="476" t="str">
        <f>'GE-1'!B36</f>
        <v>Copy of Proof of Billing and Payment</v>
      </c>
      <c r="C36" s="477"/>
      <c r="D36" s="191">
        <f>HLOOKUP($B$11,'QBE Form'!$K$20:$N$50,25,FALSE)</f>
        <v>0</v>
      </c>
      <c r="E36" s="75"/>
    </row>
    <row r="37" spans="1:5" ht="25.5" customHeight="1" thickBot="1">
      <c r="A37" s="246" t="str">
        <f>'Budget Form'!B43</f>
        <v>Pink</v>
      </c>
      <c r="B37" s="476" t="str">
        <f>'GE-1'!B37</f>
        <v>Copy of Proof of Billing and Payment</v>
      </c>
      <c r="C37" s="477"/>
      <c r="D37" s="191">
        <f>HLOOKUP($B$11,'QBE Form'!$K$20:$N$50,26,FALSE)</f>
        <v>0</v>
      </c>
      <c r="E37" s="75"/>
    </row>
    <row r="38" spans="1:5" ht="25.5" customHeight="1" thickBot="1">
      <c r="A38" s="246" t="str">
        <f>'Budget Form'!B44</f>
        <v>Purple </v>
      </c>
      <c r="B38" s="476" t="str">
        <f>'GE-1'!B38</f>
        <v>Copy of Proof of Billing and Payment</v>
      </c>
      <c r="C38" s="477"/>
      <c r="D38" s="191">
        <f>HLOOKUP($B$11,'QBE Form'!$K$20:$N$50,27,FALSE)</f>
        <v>0</v>
      </c>
      <c r="E38" s="75"/>
    </row>
    <row r="39" spans="1:5" ht="25.5" customHeight="1" thickBot="1">
      <c r="A39" s="246" t="str">
        <f>'Budget Form'!B45</f>
        <v>Orange</v>
      </c>
      <c r="B39" s="483" t="str">
        <f>'GE-1'!B39</f>
        <v>Copy of Proof of Billing and Payment</v>
      </c>
      <c r="C39" s="484"/>
      <c r="D39" s="19">
        <f>HLOOKUP($B$11,'QBE Form'!$K$20:$N$50,28,FALSE)</f>
        <v>0</v>
      </c>
      <c r="E39" s="75"/>
    </row>
    <row r="40" spans="1:5" s="188" customFormat="1" ht="15.75" customHeight="1">
      <c r="A40" s="354"/>
      <c r="B40" s="192"/>
      <c r="C40" s="192"/>
      <c r="D40" s="116"/>
      <c r="E40" s="193"/>
    </row>
    <row r="41" spans="1:5" ht="19.5" customHeight="1" thickBot="1">
      <c r="A41" s="75"/>
      <c r="B41" s="186" t="s">
        <v>81</v>
      </c>
      <c r="C41" s="186"/>
      <c r="D41" s="187">
        <f>SUM(D14:D40)</f>
        <v>0</v>
      </c>
      <c r="E41" s="75"/>
    </row>
    <row r="42" spans="1:5" ht="13.5" thickTop="1">
      <c r="A42" s="76" t="s">
        <v>238</v>
      </c>
      <c r="B42" s="175"/>
      <c r="C42" s="175"/>
      <c r="D42" s="75"/>
      <c r="E42" s="75"/>
    </row>
  </sheetData>
  <sheetProtection password="CB7D" sheet="1"/>
  <mergeCells count="30">
    <mergeCell ref="A1:D1"/>
    <mergeCell ref="A2:D2"/>
    <mergeCell ref="B13:C13"/>
    <mergeCell ref="B14:C14"/>
    <mergeCell ref="A8:D8"/>
    <mergeCell ref="B15:C15"/>
    <mergeCell ref="B16:C16"/>
    <mergeCell ref="B17:C17"/>
    <mergeCell ref="B18:C18"/>
    <mergeCell ref="B19:C19"/>
    <mergeCell ref="B20:C20"/>
    <mergeCell ref="B21:C21"/>
    <mergeCell ref="B35:C35"/>
    <mergeCell ref="B36:C36"/>
    <mergeCell ref="B22:C22"/>
    <mergeCell ref="B23:C23"/>
    <mergeCell ref="B24:C24"/>
    <mergeCell ref="B25:C25"/>
    <mergeCell ref="B26:C26"/>
    <mergeCell ref="B27:C27"/>
    <mergeCell ref="B38:C38"/>
    <mergeCell ref="B37:C37"/>
    <mergeCell ref="B28:C28"/>
    <mergeCell ref="B29:C29"/>
    <mergeCell ref="B30:C30"/>
    <mergeCell ref="B39:C39"/>
    <mergeCell ref="B31:C31"/>
    <mergeCell ref="B32:C32"/>
    <mergeCell ref="B33:C33"/>
    <mergeCell ref="B34:C34"/>
  </mergeCells>
  <printOptions horizontalCentered="1"/>
  <pageMargins left="0.5" right="0.5" top="0.5" bottom="0.5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C46" sqref="C46"/>
    </sheetView>
  </sheetViews>
  <sheetFormatPr defaultColWidth="8.88671875" defaultRowHeight="15"/>
  <cols>
    <col min="1" max="1" width="21.77734375" style="14" customWidth="1"/>
    <col min="2" max="2" width="37.77734375" style="15" customWidth="1"/>
    <col min="3" max="3" width="7.99609375" style="15" customWidth="1"/>
    <col min="4" max="4" width="16.99609375" style="14" customWidth="1"/>
    <col min="5" max="5" width="6.77734375" style="14" customWidth="1"/>
    <col min="6" max="16384" width="8.88671875" style="14" customWidth="1"/>
  </cols>
  <sheetData>
    <row r="1" spans="1:5" ht="18">
      <c r="A1" s="474" t="s">
        <v>144</v>
      </c>
      <c r="B1" s="474"/>
      <c r="C1" s="474"/>
      <c r="D1" s="474"/>
      <c r="E1" s="74"/>
    </row>
    <row r="2" spans="1:5" ht="18">
      <c r="A2" s="474" t="s">
        <v>145</v>
      </c>
      <c r="B2" s="474"/>
      <c r="C2" s="474"/>
      <c r="D2" s="474"/>
      <c r="E2" s="74"/>
    </row>
    <row r="3" spans="1:5" ht="9" customHeight="1">
      <c r="A3" s="75"/>
      <c r="B3" s="175"/>
      <c r="C3" s="175"/>
      <c r="D3" s="75"/>
      <c r="E3" s="75"/>
    </row>
    <row r="4" spans="1:5" ht="12.75">
      <c r="A4" s="176" t="s">
        <v>266</v>
      </c>
      <c r="B4" s="175"/>
      <c r="C4" s="175"/>
      <c r="D4" s="75"/>
      <c r="E4" s="75"/>
    </row>
    <row r="5" spans="1:5" ht="12.75">
      <c r="A5" s="176" t="s">
        <v>227</v>
      </c>
      <c r="B5" s="175"/>
      <c r="C5" s="175"/>
      <c r="D5" s="75"/>
      <c r="E5" s="75"/>
    </row>
    <row r="6" spans="1:5" ht="12.75">
      <c r="A6" s="176" t="s">
        <v>267</v>
      </c>
      <c r="B6" s="175"/>
      <c r="C6" s="175"/>
      <c r="D6" s="75"/>
      <c r="E6" s="75"/>
    </row>
    <row r="7" spans="1:5" ht="12.75">
      <c r="A7" s="176" t="s">
        <v>228</v>
      </c>
      <c r="B7" s="175"/>
      <c r="C7" s="175"/>
      <c r="D7" s="75"/>
      <c r="E7" s="75"/>
    </row>
    <row r="8" spans="1:5" ht="12.75" customHeight="1">
      <c r="A8" s="475" t="s">
        <v>230</v>
      </c>
      <c r="B8" s="475"/>
      <c r="C8" s="475"/>
      <c r="D8" s="475"/>
      <c r="E8" s="75"/>
    </row>
    <row r="9" spans="1:5" ht="12.75" customHeight="1">
      <c r="A9" s="176"/>
      <c r="B9" s="175"/>
      <c r="C9" s="175"/>
      <c r="D9" s="75"/>
      <c r="E9" s="75"/>
    </row>
    <row r="10" spans="1:10" ht="19.5" customHeight="1" thickBot="1">
      <c r="A10" s="177" t="s">
        <v>162</v>
      </c>
      <c r="B10" s="178">
        <f>'General Info'!B8</f>
        <v>0</v>
      </c>
      <c r="C10" s="243"/>
      <c r="E10" s="75"/>
      <c r="F10" s="16"/>
      <c r="G10" s="16"/>
      <c r="H10" s="16"/>
      <c r="I10" s="17"/>
      <c r="J10" s="17"/>
    </row>
    <row r="11" spans="1:10" ht="16.5" customHeight="1" thickBot="1">
      <c r="A11" s="177" t="s">
        <v>53</v>
      </c>
      <c r="B11" s="180" t="str">
        <f>'QFR Form'!D20</f>
        <v>1st Quarter</v>
      </c>
      <c r="C11" s="179" t="s">
        <v>49</v>
      </c>
      <c r="D11" s="284">
        <f>'General Info'!F10</f>
        <v>0</v>
      </c>
      <c r="E11" s="182"/>
      <c r="F11" s="16"/>
      <c r="G11" s="16"/>
      <c r="H11" s="16"/>
      <c r="I11" s="17"/>
      <c r="J11" s="17"/>
    </row>
    <row r="12" spans="1:5" ht="7.5" customHeight="1" thickBot="1">
      <c r="A12" s="75"/>
      <c r="B12" s="175"/>
      <c r="C12" s="175"/>
      <c r="D12" s="75"/>
      <c r="E12" s="75"/>
    </row>
    <row r="13" spans="1:6" ht="34.5" customHeight="1" thickBot="1">
      <c r="A13" s="183" t="s">
        <v>79</v>
      </c>
      <c r="B13" s="485" t="s">
        <v>112</v>
      </c>
      <c r="C13" s="486"/>
      <c r="D13" s="184" t="s">
        <v>77</v>
      </c>
      <c r="E13" s="75"/>
      <c r="F13" s="245" t="s">
        <v>174</v>
      </c>
    </row>
    <row r="14" spans="1:6" ht="25.5" customHeight="1" thickBot="1">
      <c r="A14" s="246" t="str">
        <f>'Budget Form'!B20</f>
        <v>Accounting</v>
      </c>
      <c r="B14" s="481" t="s">
        <v>115</v>
      </c>
      <c r="C14" s="482"/>
      <c r="D14" s="247">
        <f>HLOOKUP($B$11,'QBE Form'!$P$20:$S$47,3,FALSE)</f>
        <v>0</v>
      </c>
      <c r="E14" s="75"/>
      <c r="F14" s="245" t="s">
        <v>173</v>
      </c>
    </row>
    <row r="15" spans="1:5" ht="25.5" customHeight="1" thickBot="1">
      <c r="A15" s="246" t="str">
        <f>'Budget Form'!B21</f>
        <v>Audit/CPA Services</v>
      </c>
      <c r="B15" s="476" t="s">
        <v>115</v>
      </c>
      <c r="C15" s="477"/>
      <c r="D15" s="194">
        <f>HLOOKUP($B$11,'QBE Form'!$P$20:$S$47,4,FALSE)</f>
        <v>0</v>
      </c>
      <c r="E15" s="75"/>
    </row>
    <row r="16" spans="1:5" ht="25.5" customHeight="1" thickBot="1">
      <c r="A16" s="246" t="str">
        <f>'Budget Form'!B22</f>
        <v>Background Check</v>
      </c>
      <c r="B16" s="476" t="s">
        <v>115</v>
      </c>
      <c r="C16" s="477"/>
      <c r="D16" s="194">
        <f>HLOOKUP($B$11,'QBE Form'!$P$20:$S$47,5,FALSE)</f>
        <v>0</v>
      </c>
      <c r="E16" s="75"/>
    </row>
    <row r="17" spans="1:5" ht="25.5" customHeight="1" thickBot="1">
      <c r="A17" s="246" t="str">
        <f>'Budget Form'!B23</f>
        <v>Consultants</v>
      </c>
      <c r="B17" s="476" t="s">
        <v>183</v>
      </c>
      <c r="C17" s="477"/>
      <c r="D17" s="194">
        <f>HLOOKUP($B$11,'QBE Form'!$P$20:$S$47,6,FALSE)</f>
        <v>0</v>
      </c>
      <c r="E17" s="75"/>
    </row>
    <row r="18" spans="1:5" ht="25.5" customHeight="1" thickBot="1">
      <c r="A18" s="246" t="str">
        <f>'Budget Form'!B24</f>
        <v>Equipment</v>
      </c>
      <c r="B18" s="476" t="s">
        <v>116</v>
      </c>
      <c r="C18" s="477"/>
      <c r="D18" s="194">
        <f>HLOOKUP($B$11,'QBE Form'!$P$20:$S$47,7,FALSE)</f>
        <v>0</v>
      </c>
      <c r="E18" s="75"/>
    </row>
    <row r="19" spans="1:5" ht="25.5" customHeight="1" thickBot="1">
      <c r="A19" s="246" t="str">
        <f>'Budget Form'!B25</f>
        <v>Office Supplies</v>
      </c>
      <c r="B19" s="476" t="s">
        <v>116</v>
      </c>
      <c r="C19" s="477"/>
      <c r="D19" s="194">
        <f>HLOOKUP($B$11,'QBE Form'!$P$20:$S$47,8,FALSE)</f>
        <v>0</v>
      </c>
      <c r="E19" s="75"/>
    </row>
    <row r="20" spans="1:5" ht="25.5" customHeight="1" thickBot="1">
      <c r="A20" s="246" t="str">
        <f>'Budget Form'!B26</f>
        <v>Personnel/Salaries</v>
      </c>
      <c r="B20" s="476" t="s">
        <v>184</v>
      </c>
      <c r="C20" s="477"/>
      <c r="D20" s="194">
        <f>HLOOKUP($B$11,'QBE Form'!$P$20:$S$47,9,FALSE)</f>
        <v>0</v>
      </c>
      <c r="E20" s="75"/>
    </row>
    <row r="21" spans="1:5" ht="25.5" customHeight="1" thickBot="1">
      <c r="A21" s="246" t="str">
        <f>'Budget Form'!B27</f>
        <v>Personnel/Benefits</v>
      </c>
      <c r="B21" s="476" t="s">
        <v>78</v>
      </c>
      <c r="C21" s="477"/>
      <c r="D21" s="194">
        <f>HLOOKUP($B$11,'QBE Form'!$P$20:$S$47,10,FALSE)</f>
        <v>0</v>
      </c>
      <c r="E21" s="75"/>
    </row>
    <row r="22" spans="1:5" ht="25.5" customHeight="1" thickBot="1">
      <c r="A22" s="246" t="str">
        <f>'Budget Form'!B28</f>
        <v>Postage</v>
      </c>
      <c r="B22" s="476" t="s">
        <v>116</v>
      </c>
      <c r="C22" s="477"/>
      <c r="D22" s="194">
        <f>HLOOKUP($B$11,'QBE Form'!$P$20:$S$47,11,FALSE)</f>
        <v>0</v>
      </c>
      <c r="E22" s="75"/>
    </row>
    <row r="23" spans="1:5" ht="25.5" customHeight="1" thickBot="1">
      <c r="A23" s="246" t="str">
        <f>'Budget Form'!B29</f>
        <v>Printing</v>
      </c>
      <c r="B23" s="476" t="s">
        <v>116</v>
      </c>
      <c r="C23" s="477"/>
      <c r="D23" s="194">
        <f>HLOOKUP($B$11,'QBE Form'!$P$20:$S$47,12,FALSE)</f>
        <v>0</v>
      </c>
      <c r="E23" s="75"/>
    </row>
    <row r="24" spans="1:5" ht="25.5" customHeight="1" thickBot="1">
      <c r="A24" s="246" t="str">
        <f>'Budget Form'!B30</f>
        <v>Prof. Serv/Ind Cont</v>
      </c>
      <c r="B24" s="476" t="s">
        <v>185</v>
      </c>
      <c r="C24" s="477"/>
      <c r="D24" s="194">
        <f>HLOOKUP($B$11,'QBE Form'!$P$20:$S$47,13,FALSE)</f>
        <v>0</v>
      </c>
      <c r="E24" s="75"/>
    </row>
    <row r="25" spans="1:5" ht="25.5" customHeight="1" thickBot="1">
      <c r="A25" s="246" t="str">
        <f>'Budget Form'!B31</f>
        <v>Program Materials</v>
      </c>
      <c r="B25" s="476" t="s">
        <v>116</v>
      </c>
      <c r="C25" s="477"/>
      <c r="D25" s="194">
        <f>HLOOKUP($B$11,'QBE Form'!$P$20:$S$47,14,FALSE)</f>
        <v>0</v>
      </c>
      <c r="E25" s="75"/>
    </row>
    <row r="26" spans="1:5" ht="25.5" customHeight="1" thickBot="1">
      <c r="A26" s="246" t="str">
        <f>'Budget Form'!B32</f>
        <v>Space Rental</v>
      </c>
      <c r="B26" s="476" t="s">
        <v>115</v>
      </c>
      <c r="C26" s="477"/>
      <c r="D26" s="194">
        <f>HLOOKUP($B$11,'QBE Form'!$P$20:$S$47,15,FALSE)</f>
        <v>0</v>
      </c>
      <c r="E26" s="75"/>
    </row>
    <row r="27" spans="1:5" ht="25.5" customHeight="1" thickBot="1">
      <c r="A27" s="246" t="str">
        <f>'Budget Form'!B33</f>
        <v>Staff Development</v>
      </c>
      <c r="B27" s="476" t="s">
        <v>115</v>
      </c>
      <c r="C27" s="477"/>
      <c r="D27" s="194">
        <f>HLOOKUP($B$11,'QBE Form'!$P$20:$S$47,16,FALSE)</f>
        <v>0</v>
      </c>
      <c r="E27" s="75"/>
    </row>
    <row r="28" spans="1:5" ht="25.5" customHeight="1" thickBot="1">
      <c r="A28" s="246" t="str">
        <f>'Budget Form'!B34</f>
        <v>Telephone</v>
      </c>
      <c r="B28" s="476" t="s">
        <v>114</v>
      </c>
      <c r="C28" s="477"/>
      <c r="D28" s="194">
        <f>HLOOKUP($B$11,'QBE Form'!$P$20:$S$47,17,FALSE)</f>
        <v>0</v>
      </c>
      <c r="E28" s="75"/>
    </row>
    <row r="29" spans="1:5" ht="25.5" customHeight="1" thickBot="1">
      <c r="A29" s="246" t="str">
        <f>'Budget Form'!B35</f>
        <v>Teleph: Cell/Pager</v>
      </c>
      <c r="B29" s="476" t="s">
        <v>117</v>
      </c>
      <c r="C29" s="477"/>
      <c r="D29" s="194">
        <f>HLOOKUP($B$11,'QBE Form'!$P$20:$S$47,18,FALSE)</f>
        <v>0</v>
      </c>
      <c r="E29" s="75"/>
    </row>
    <row r="30" spans="1:5" ht="25.5" customHeight="1" thickBot="1">
      <c r="A30" s="246" t="str">
        <f>'Budget Form'!B36</f>
        <v>Transport/Travel</v>
      </c>
      <c r="B30" s="476" t="s">
        <v>118</v>
      </c>
      <c r="C30" s="477"/>
      <c r="D30" s="194">
        <f>HLOOKUP($B$11,'QBE Form'!$P$20:$S$47,19,FALSE)</f>
        <v>0</v>
      </c>
      <c r="E30" s="75"/>
    </row>
    <row r="31" spans="1:5" ht="25.5" customHeight="1" thickBot="1">
      <c r="A31" s="246" t="str">
        <f>'Budget Form'!B37</f>
        <v>Utilities</v>
      </c>
      <c r="B31" s="476" t="s">
        <v>114</v>
      </c>
      <c r="C31" s="477"/>
      <c r="D31" s="194">
        <f>HLOOKUP($B$11,'QBE Form'!$P$20:$S$47,20,FALSE)</f>
        <v>0</v>
      </c>
      <c r="E31" s="75"/>
    </row>
    <row r="32" spans="1:5" ht="25.5" customHeight="1" thickBot="1">
      <c r="A32" s="246" t="str">
        <f>'Budget Form'!B38</f>
        <v>Volunteer In-Kind</v>
      </c>
      <c r="B32" s="476" t="s">
        <v>113</v>
      </c>
      <c r="C32" s="477"/>
      <c r="D32" s="194">
        <f>HLOOKUP($B$11,'QBE Form'!$P$20:$S$47,21,FALSE)</f>
        <v>0</v>
      </c>
      <c r="E32" s="75"/>
    </row>
    <row r="33" spans="1:5" ht="25.5" customHeight="1" thickBot="1">
      <c r="A33" s="246" t="str">
        <f>'Budget Form'!B39</f>
        <v>Red</v>
      </c>
      <c r="B33" s="476" t="s">
        <v>116</v>
      </c>
      <c r="C33" s="477"/>
      <c r="D33" s="194">
        <f>HLOOKUP($B$11,'QBE Form'!$P$20:$S$47,22,FALSE)</f>
        <v>0</v>
      </c>
      <c r="E33" s="75"/>
    </row>
    <row r="34" spans="1:5" ht="25.5" customHeight="1" thickBot="1">
      <c r="A34" s="246" t="str">
        <f>'Budget Form'!B40</f>
        <v>Yellow</v>
      </c>
      <c r="B34" s="476" t="s">
        <v>116</v>
      </c>
      <c r="C34" s="477"/>
      <c r="D34" s="194">
        <f>HLOOKUP($B$11,'QBE Form'!$P$20:$S$47,23,FALSE)</f>
        <v>0</v>
      </c>
      <c r="E34" s="75"/>
    </row>
    <row r="35" spans="1:5" ht="25.5" customHeight="1" thickBot="1">
      <c r="A35" s="246" t="str">
        <f>'Budget Form'!B41</f>
        <v>Brown</v>
      </c>
      <c r="B35" s="476" t="s">
        <v>116</v>
      </c>
      <c r="C35" s="477"/>
      <c r="D35" s="194">
        <f>HLOOKUP($B$11,'QBE Form'!$P$20:$S$47,24,FALSE)</f>
        <v>0</v>
      </c>
      <c r="E35" s="75"/>
    </row>
    <row r="36" spans="1:5" ht="25.5" customHeight="1" thickBot="1">
      <c r="A36" s="246" t="str">
        <f>'Budget Form'!B42</f>
        <v>Green</v>
      </c>
      <c r="B36" s="476" t="s">
        <v>116</v>
      </c>
      <c r="C36" s="477"/>
      <c r="D36" s="194">
        <f>HLOOKUP($B$11,'QBE Form'!$P$20:$S$47,25,FALSE)</f>
        <v>0</v>
      </c>
      <c r="E36" s="75"/>
    </row>
    <row r="37" spans="1:5" ht="25.5" customHeight="1" thickBot="1">
      <c r="A37" s="246" t="str">
        <f>'Budget Form'!B43</f>
        <v>Pink</v>
      </c>
      <c r="B37" s="476" t="s">
        <v>116</v>
      </c>
      <c r="C37" s="477"/>
      <c r="D37" s="194">
        <f>HLOOKUP($B$11,'QBE Form'!$P$20:$S$47,26,FALSE)</f>
        <v>0</v>
      </c>
      <c r="E37" s="75"/>
    </row>
    <row r="38" spans="1:5" ht="25.5" customHeight="1" thickBot="1">
      <c r="A38" s="246" t="str">
        <f>'Budget Form'!B44</f>
        <v>Purple </v>
      </c>
      <c r="B38" s="476" t="s">
        <v>116</v>
      </c>
      <c r="C38" s="477"/>
      <c r="D38" s="194">
        <f>HLOOKUP($B$11,'QBE Form'!$P$20:$S$47,27,FALSE)</f>
        <v>0</v>
      </c>
      <c r="E38" s="75"/>
    </row>
    <row r="39" spans="1:5" ht="25.5" customHeight="1" thickBot="1">
      <c r="A39" s="246" t="str">
        <f>'Budget Form'!B45</f>
        <v>Orange</v>
      </c>
      <c r="B39" s="483" t="s">
        <v>116</v>
      </c>
      <c r="C39" s="484"/>
      <c r="D39" s="282">
        <f>HLOOKUP($B$11,'QBE Form'!$P$20:$S$48,28,FALSE)</f>
        <v>0</v>
      </c>
      <c r="E39" s="75"/>
    </row>
    <row r="40" spans="1:5" ht="25.5" customHeight="1">
      <c r="A40" s="354"/>
      <c r="B40" s="487"/>
      <c r="C40" s="487"/>
      <c r="D40" s="116"/>
      <c r="E40" s="75"/>
    </row>
    <row r="41" spans="1:5" ht="19.5" customHeight="1" thickBot="1">
      <c r="A41" s="75"/>
      <c r="B41" s="186" t="s">
        <v>81</v>
      </c>
      <c r="C41" s="186"/>
      <c r="D41" s="187">
        <f>SUM(D14:D40)</f>
        <v>0</v>
      </c>
      <c r="E41" s="75"/>
    </row>
    <row r="42" spans="1:5" ht="13.5" thickTop="1">
      <c r="A42" s="76" t="s">
        <v>239</v>
      </c>
      <c r="B42" s="175"/>
      <c r="C42" s="175"/>
      <c r="D42" s="75"/>
      <c r="E42" s="75"/>
    </row>
  </sheetData>
  <sheetProtection password="CB7D" sheet="1"/>
  <mergeCells count="31">
    <mergeCell ref="B40:C40"/>
    <mergeCell ref="B13:C13"/>
    <mergeCell ref="B14:C14"/>
    <mergeCell ref="A8:D8"/>
    <mergeCell ref="B17:C17"/>
    <mergeCell ref="B18:C18"/>
    <mergeCell ref="B19:C19"/>
    <mergeCell ref="B20:C20"/>
    <mergeCell ref="B21:C21"/>
    <mergeCell ref="B22:C22"/>
    <mergeCell ref="A1:D1"/>
    <mergeCell ref="A2:D2"/>
    <mergeCell ref="B15:C15"/>
    <mergeCell ref="B16:C16"/>
    <mergeCell ref="B23:C23"/>
    <mergeCell ref="B24:C24"/>
    <mergeCell ref="B25:C25"/>
    <mergeCell ref="B26:C26"/>
    <mergeCell ref="B27:C27"/>
    <mergeCell ref="B28:C28"/>
    <mergeCell ref="B29:C29"/>
    <mergeCell ref="B30:C30"/>
    <mergeCell ref="B39:C39"/>
    <mergeCell ref="B31:C31"/>
    <mergeCell ref="B32:C32"/>
    <mergeCell ref="B33:C33"/>
    <mergeCell ref="B34:C34"/>
    <mergeCell ref="B38:C38"/>
    <mergeCell ref="B37:C37"/>
    <mergeCell ref="B36:C36"/>
    <mergeCell ref="B35:C35"/>
  </mergeCells>
  <printOptions horizontalCentered="1"/>
  <pageMargins left="0.5" right="0.5" top="0.5" bottom="0.5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Children's Trust Fund</dc:creator>
  <cp:keywords/>
  <dc:description/>
  <cp:lastModifiedBy>Marsh, Emily</cp:lastModifiedBy>
  <cp:lastPrinted>2020-08-11T17:29:34Z</cp:lastPrinted>
  <dcterms:created xsi:type="dcterms:W3CDTF">2000-08-24T17:19:18Z</dcterms:created>
  <dcterms:modified xsi:type="dcterms:W3CDTF">2020-08-14T15:34:39Z</dcterms:modified>
  <cp:category/>
  <cp:version/>
  <cp:contentType/>
  <cp:contentStatus/>
</cp:coreProperties>
</file>